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horowitz\OneDrive - Bell Techlogix, Inc\JH_Archive_Information\Myself\"/>
    </mc:Choice>
  </mc:AlternateContent>
  <xr:revisionPtr revIDLastSave="132" documentId="102_{783AC665-33E2-4548-8C51-023E505437AB}" xr6:coauthVersionLast="36" xr6:coauthVersionMax="41" xr10:uidLastSave="{A42F1979-D1DE-48DB-A96E-462553C1329E}"/>
  <bookViews>
    <workbookView xWindow="0" yWindow="0" windowWidth="28800" windowHeight="12225" tabRatio="738" firstSheet="15" activeTab="26" xr2:uid="{00000000-000D-0000-FFFF-FFFF00000000}"/>
  </bookViews>
  <sheets>
    <sheet name="Copy" sheetId="6" r:id="rId1"/>
    <sheet name="Standings Fall 07" sheetId="1" state="hidden" r:id="rId2"/>
    <sheet name="Standings Winter 08" sheetId="5" state="hidden" r:id="rId3"/>
    <sheet name="Standings Fall 08" sheetId="8" r:id="rId4"/>
    <sheet name="Standings Winter 09" sheetId="9" r:id="rId5"/>
    <sheet name="Standings Fall 09" sheetId="10" r:id="rId6"/>
    <sheet name="Standings Winter 10" sheetId="13" r:id="rId7"/>
    <sheet name="Standings Fall 10" sheetId="14" r:id="rId8"/>
    <sheet name="Standings Winter 11" sheetId="15" r:id="rId9"/>
    <sheet name="Fall 11" sheetId="17" r:id="rId10"/>
    <sheet name="Winter 12" sheetId="18" r:id="rId11"/>
    <sheet name="Fall 12" sheetId="19" r:id="rId12"/>
    <sheet name="Winter 13" sheetId="21" r:id="rId13"/>
    <sheet name="Fall 13" sheetId="22" r:id="rId14"/>
    <sheet name="Winter 14" sheetId="23" r:id="rId15"/>
    <sheet name="Fall 14" sheetId="24" r:id="rId16"/>
    <sheet name="Winter 15" sheetId="25" r:id="rId17"/>
    <sheet name="Fall 15" sheetId="26" r:id="rId18"/>
    <sheet name="Winter 16" sheetId="27" r:id="rId19"/>
    <sheet name="Fall 16" sheetId="28" r:id="rId20"/>
    <sheet name="Winter 17" sheetId="29" r:id="rId21"/>
    <sheet name="Cognos_Office_Connection_Cache" sheetId="30" state="veryHidden" r:id="rId22"/>
    <sheet name="Fall 17" sheetId="31" r:id="rId23"/>
    <sheet name="Winter 18" sheetId="32" r:id="rId24"/>
    <sheet name="Fall 18" sheetId="33" r:id="rId25"/>
    <sheet name="Winter 19" sheetId="34" r:id="rId26"/>
    <sheet name="nightly sheet" sheetId="3" r:id="rId27"/>
    <sheet name="final game chips-not used" sheetId="11" r:id="rId28"/>
    <sheet name="Sheet2" sheetId="12" r:id="rId29"/>
    <sheet name="Sheet1" sheetId="20" r:id="rId30"/>
  </sheets>
  <definedNames>
    <definedName name="_xlnm._FilterDatabase" localSheetId="27" hidden="1">'final game chips-not used'!$B$2:$Q$2</definedName>
    <definedName name="_xlnm._FilterDatabase" localSheetId="26" hidden="1">'nightly sheet'!$F$20:$H$20</definedName>
    <definedName name="ID" localSheetId="21" hidden="1">"05db5c10-cad7-4006-a988-3662e0c9b82a"</definedName>
    <definedName name="ID" localSheetId="0" hidden="1">"91f26b87-742f-4f39-b59e-e2b1418cc70f"</definedName>
    <definedName name="ID" localSheetId="9" hidden="1">"41921b91-9bc7-4ea5-a512-f36ce2197813"</definedName>
    <definedName name="ID" localSheetId="11" hidden="1">"305d7efa-da5e-424b-932b-319558b1b09a"</definedName>
    <definedName name="ID" localSheetId="13" hidden="1">"5dd63a1f-71e8-45df-b974-24375a285ce4"</definedName>
    <definedName name="ID" localSheetId="15" hidden="1">"efcd12d9-9ca0-4427-955e-e1292527313b"</definedName>
    <definedName name="ID" localSheetId="17" hidden="1">"184ad7ba-63df-4b67-b494-73b17eaa65d0"</definedName>
    <definedName name="ID" localSheetId="19" hidden="1">"da7e680c-85b3-4699-b50e-4efc76a5d58e"</definedName>
    <definedName name="ID" localSheetId="22" hidden="1">"b0538d59-2a07-42b7-8dea-6e9a94777434"</definedName>
    <definedName name="ID" localSheetId="24" hidden="1">"da7e680c-85b3-4699-b50e-4efc76a5d58e"</definedName>
    <definedName name="ID" localSheetId="27" hidden="1">"b55ef87b-24a9-4e6d-83c8-214b635e94c4"</definedName>
    <definedName name="ID" localSheetId="26" hidden="1">"756b3e11-1bde-4a99-a00c-c39e782d4bfd"</definedName>
    <definedName name="ID" localSheetId="29" hidden="1">"135890da-384c-402c-b0e3-a66ab84b2230"</definedName>
    <definedName name="ID" localSheetId="28" hidden="1">"a821ffc6-5875-4345-bded-ee34099b2531"</definedName>
    <definedName name="ID" localSheetId="1" hidden="1">"4f79c51d-18f8-4c70-823c-5999678aaa69"</definedName>
    <definedName name="ID" localSheetId="3" hidden="1">"3021853a-1378-46a6-8d6c-f16eb0c0d4b5"</definedName>
    <definedName name="ID" localSheetId="5" hidden="1">"0c51194a-a2a8-4b68-834e-e288fbf252b6"</definedName>
    <definedName name="ID" localSheetId="7" hidden="1">"1a9a9570-e01c-4dbf-a8ec-d86faa73afdb"</definedName>
    <definedName name="ID" localSheetId="2" hidden="1">"001a441c-269b-4b60-9472-317c05f8e829"</definedName>
    <definedName name="ID" localSheetId="4" hidden="1">"b1308a2a-ffa7-45b3-a6b7-f30229f371bd"</definedName>
    <definedName name="ID" localSheetId="6" hidden="1">"cb915505-b9ac-41ee-9e0e-a338a8bc9caa"</definedName>
    <definedName name="ID" localSheetId="8" hidden="1">"ad1cbe98-504d-4d02-8b60-153f42886dc5"</definedName>
    <definedName name="ID" localSheetId="10" hidden="1">"60b9b4d5-9de1-46ad-9e17-803b83a9ab11"</definedName>
    <definedName name="ID" localSheetId="12" hidden="1">"8c9e93a3-dd47-4833-8d94-55317d59aa26"</definedName>
    <definedName name="ID" localSheetId="14" hidden="1">"3d6f7b0b-d787-48a1-87e6-b407108c6c31"</definedName>
    <definedName name="ID" localSheetId="16" hidden="1">"cd02211a-04e4-485b-9b06-0d6a6537d2a0"</definedName>
    <definedName name="ID" localSheetId="18" hidden="1">"600ac33f-f2cb-4055-ba84-68bfb71038a5"</definedName>
    <definedName name="ID" localSheetId="20" hidden="1">"752a11fd-2301-4e16-9b19-28f26b12f189"</definedName>
    <definedName name="ID" localSheetId="23" hidden="1">"87c73778-3e83-4633-b728-5baef4f3bb10"</definedName>
    <definedName name="ID" localSheetId="25" hidden="1">"da7e680c-85b3-4699-b50e-4efc76a5d58e"</definedName>
    <definedName name="_xlnm.Print_Area" localSheetId="27">'final game chips-not used'!$B$2:$J$14</definedName>
    <definedName name="_xlnm.Print_Area" localSheetId="26">'nightly sheet'!$A$1:$N$39</definedName>
    <definedName name="_xlnm.Print_Area" localSheetId="1">'Standings Fall 07'!$A$1:$M$44</definedName>
    <definedName name="_xlnm.Print_Area" localSheetId="3">'Standings Fall 08'!$A$1:$N$55</definedName>
    <definedName name="_xlnm.Print_Area" localSheetId="5">'Standings Fall 09'!$A$1:$N$70</definedName>
    <definedName name="_xlnm.Print_Area" localSheetId="2">'Standings Winter 08'!$A$1:$N$55</definedName>
    <definedName name="_xlnm.Print_Area" localSheetId="4">'Standings Winter 09'!$A$1:$O$55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66" i="34" l="1"/>
  <c r="R6" i="34"/>
  <c r="R10" i="34"/>
  <c r="R14" i="34"/>
  <c r="R18" i="34"/>
  <c r="R22" i="34"/>
  <c r="R26" i="34"/>
  <c r="R30" i="34"/>
  <c r="R34" i="34"/>
  <c r="R38" i="34"/>
  <c r="R42" i="34"/>
  <c r="R46" i="34"/>
  <c r="R50" i="34"/>
  <c r="R54" i="34"/>
  <c r="R58" i="34"/>
  <c r="R62" i="34"/>
  <c r="R70" i="34"/>
  <c r="C84" i="34"/>
  <c r="N10" i="3"/>
  <c r="N11" i="3"/>
  <c r="N12" i="3"/>
  <c r="N13" i="3"/>
  <c r="N14" i="3"/>
  <c r="N15" i="3"/>
  <c r="N16" i="3"/>
  <c r="N9" i="3"/>
  <c r="C24" i="3"/>
  <c r="AA70" i="34"/>
  <c r="Z70" i="34"/>
  <c r="Y70" i="34"/>
  <c r="X70" i="34"/>
  <c r="W70" i="34"/>
  <c r="V70" i="34"/>
  <c r="U70" i="34"/>
  <c r="T70" i="34"/>
  <c r="S70" i="34"/>
  <c r="AA66" i="34"/>
  <c r="Z66" i="34"/>
  <c r="Y66" i="34"/>
  <c r="X66" i="34"/>
  <c r="W66" i="34"/>
  <c r="V66" i="34"/>
  <c r="U66" i="34"/>
  <c r="T66" i="34"/>
  <c r="S66" i="34"/>
  <c r="AA62" i="34"/>
  <c r="Z62" i="34"/>
  <c r="Y62" i="34"/>
  <c r="X62" i="34"/>
  <c r="W62" i="34"/>
  <c r="V62" i="34"/>
  <c r="U62" i="34"/>
  <c r="T62" i="34"/>
  <c r="S62" i="34"/>
  <c r="Q70" i="34"/>
  <c r="N89" i="34"/>
  <c r="L37" i="3"/>
  <c r="N88" i="34"/>
  <c r="N90" i="34"/>
  <c r="N87" i="34"/>
  <c r="G35" i="3"/>
  <c r="Q66" i="34"/>
  <c r="Q62" i="34"/>
  <c r="N83" i="34"/>
  <c r="L25" i="3"/>
  <c r="N82" i="34"/>
  <c r="N84" i="34"/>
  <c r="N81" i="34"/>
  <c r="G28" i="3"/>
  <c r="N78" i="34"/>
  <c r="L27" i="3"/>
  <c r="N77" i="34"/>
  <c r="N79" i="34"/>
  <c r="N76" i="34"/>
  <c r="G31" i="3"/>
  <c r="Q58" i="34"/>
  <c r="Q54" i="34"/>
  <c r="Q50" i="34"/>
  <c r="Q46" i="34"/>
  <c r="Q42" i="34"/>
  <c r="Q38" i="34"/>
  <c r="Q34" i="34"/>
  <c r="Q30" i="34"/>
  <c r="Q26" i="34"/>
  <c r="Q22" i="34"/>
  <c r="Q18" i="34"/>
  <c r="Q14" i="34"/>
  <c r="Q10" i="34"/>
  <c r="Q6" i="34"/>
  <c r="N73" i="34"/>
  <c r="L29" i="3"/>
  <c r="N72" i="34"/>
  <c r="N74" i="34"/>
  <c r="N71" i="34"/>
  <c r="G25" i="3"/>
  <c r="N68" i="34"/>
  <c r="L22" i="3" s="1"/>
  <c r="N67" i="34"/>
  <c r="N69" i="34"/>
  <c r="N66" i="34"/>
  <c r="G24" i="3"/>
  <c r="N63" i="34"/>
  <c r="L32" i="3"/>
  <c r="N62" i="34"/>
  <c r="N64" i="34"/>
  <c r="N61" i="34"/>
  <c r="G32" i="3"/>
  <c r="AA58" i="34"/>
  <c r="Z58" i="34"/>
  <c r="Y58" i="34"/>
  <c r="X58" i="34"/>
  <c r="W58" i="34"/>
  <c r="V58" i="34"/>
  <c r="U58" i="34"/>
  <c r="T58" i="34"/>
  <c r="S58" i="34"/>
  <c r="N58" i="34"/>
  <c r="L28" i="3" s="1"/>
  <c r="N57" i="34"/>
  <c r="N59" i="34"/>
  <c r="N56" i="34"/>
  <c r="G27" i="3"/>
  <c r="AA54" i="34"/>
  <c r="Z54" i="34"/>
  <c r="Y54" i="34"/>
  <c r="X54" i="34"/>
  <c r="W54" i="34"/>
  <c r="V54" i="34"/>
  <c r="U54" i="34"/>
  <c r="T54" i="34"/>
  <c r="S54" i="34"/>
  <c r="N53" i="34"/>
  <c r="L36" i="3"/>
  <c r="N52" i="34"/>
  <c r="N54" i="34"/>
  <c r="N51" i="34"/>
  <c r="G36" i="3"/>
  <c r="AA50" i="34"/>
  <c r="Z50" i="34"/>
  <c r="Y50" i="34"/>
  <c r="X50" i="34"/>
  <c r="W50" i="34"/>
  <c r="V50" i="34"/>
  <c r="U50" i="34"/>
  <c r="T50" i="34"/>
  <c r="S50" i="34"/>
  <c r="N48" i="34"/>
  <c r="L33" i="3"/>
  <c r="N47" i="34"/>
  <c r="N49" i="34"/>
  <c r="AA46" i="34"/>
  <c r="Z46" i="34"/>
  <c r="Y46" i="34"/>
  <c r="X46" i="34"/>
  <c r="W46" i="34"/>
  <c r="V46" i="34"/>
  <c r="U46" i="34"/>
  <c r="T46" i="34"/>
  <c r="S46" i="34"/>
  <c r="N46" i="34"/>
  <c r="G30" i="3"/>
  <c r="N43" i="34"/>
  <c r="L21" i="3"/>
  <c r="AA42" i="34"/>
  <c r="Z42" i="34"/>
  <c r="Y42" i="34"/>
  <c r="X42" i="34"/>
  <c r="W42" i="34"/>
  <c r="V42" i="34"/>
  <c r="U42" i="34"/>
  <c r="T42" i="34"/>
  <c r="S42" i="34"/>
  <c r="N42" i="34"/>
  <c r="N44" i="34"/>
  <c r="N41" i="34"/>
  <c r="G21" i="3"/>
  <c r="AA38" i="34"/>
  <c r="Z38" i="34"/>
  <c r="Y38" i="34"/>
  <c r="X38" i="34"/>
  <c r="W38" i="34"/>
  <c r="V38" i="34"/>
  <c r="U38" i="34"/>
  <c r="T38" i="34"/>
  <c r="S38" i="34"/>
  <c r="N38" i="34"/>
  <c r="L35" i="3"/>
  <c r="N37" i="34"/>
  <c r="N39" i="34"/>
  <c r="N36" i="34"/>
  <c r="G29" i="3"/>
  <c r="AA34" i="34"/>
  <c r="Z34" i="34"/>
  <c r="Y34" i="34"/>
  <c r="X34" i="34"/>
  <c r="W34" i="34"/>
  <c r="V34" i="34"/>
  <c r="U34" i="34"/>
  <c r="T34" i="34"/>
  <c r="S34" i="34"/>
  <c r="N33" i="34"/>
  <c r="L34" i="3"/>
  <c r="N32" i="34"/>
  <c r="N34" i="34"/>
  <c r="N31" i="34"/>
  <c r="G33" i="3"/>
  <c r="AA30" i="34"/>
  <c r="Z30" i="34"/>
  <c r="Y30" i="34"/>
  <c r="X30" i="34"/>
  <c r="W30" i="34"/>
  <c r="V30" i="34"/>
  <c r="U30" i="34"/>
  <c r="T30" i="34"/>
  <c r="S30" i="34"/>
  <c r="N28" i="34"/>
  <c r="L30" i="3" s="1"/>
  <c r="N27" i="34"/>
  <c r="N29" i="34"/>
  <c r="AA26" i="34"/>
  <c r="Z26" i="34"/>
  <c r="Y26" i="34"/>
  <c r="X26" i="34"/>
  <c r="W26" i="34"/>
  <c r="V26" i="34"/>
  <c r="U26" i="34"/>
  <c r="T26" i="34"/>
  <c r="S26" i="34"/>
  <c r="N26" i="34"/>
  <c r="G37" i="3"/>
  <c r="N23" i="34"/>
  <c r="L26" i="3"/>
  <c r="AA22" i="34"/>
  <c r="Z22" i="34"/>
  <c r="Y22" i="34"/>
  <c r="X22" i="34"/>
  <c r="W22" i="34"/>
  <c r="V22" i="34"/>
  <c r="U22" i="34"/>
  <c r="T22" i="34"/>
  <c r="S22" i="34"/>
  <c r="S6" i="34"/>
  <c r="S10" i="34"/>
  <c r="S14" i="34"/>
  <c r="S18" i="34"/>
  <c r="D54" i="34"/>
  <c r="N22" i="34"/>
  <c r="N24" i="34"/>
  <c r="N21" i="34"/>
  <c r="G34" i="3"/>
  <c r="AA18" i="34"/>
  <c r="Z18" i="34"/>
  <c r="Y18" i="34"/>
  <c r="X18" i="34"/>
  <c r="W18" i="34"/>
  <c r="V18" i="34"/>
  <c r="U18" i="34"/>
  <c r="T18" i="34"/>
  <c r="N18" i="34"/>
  <c r="L31" i="3"/>
  <c r="N17" i="34"/>
  <c r="N19" i="34"/>
  <c r="N16" i="34"/>
  <c r="G26" i="3"/>
  <c r="AA14" i="34"/>
  <c r="Z14" i="34"/>
  <c r="Y14" i="34"/>
  <c r="X14" i="34"/>
  <c r="W14" i="34"/>
  <c r="V14" i="34"/>
  <c r="U14" i="34"/>
  <c r="T14" i="34"/>
  <c r="N13" i="34"/>
  <c r="L24" i="3"/>
  <c r="N12" i="34"/>
  <c r="N14" i="34"/>
  <c r="N11" i="34"/>
  <c r="G23" i="3"/>
  <c r="AA10" i="34"/>
  <c r="Z10" i="34"/>
  <c r="Y10" i="34"/>
  <c r="X10" i="34"/>
  <c r="W10" i="34"/>
  <c r="V10" i="34"/>
  <c r="U10" i="34"/>
  <c r="T10" i="34"/>
  <c r="D14" i="34"/>
  <c r="N8" i="34"/>
  <c r="L23" i="3"/>
  <c r="N7" i="34"/>
  <c r="N9" i="34"/>
  <c r="AA6" i="34"/>
  <c r="Z6" i="34"/>
  <c r="K90" i="34"/>
  <c r="Y6" i="34"/>
  <c r="X6" i="34"/>
  <c r="W6" i="34"/>
  <c r="V6" i="34"/>
  <c r="G19" i="34"/>
  <c r="U6" i="34"/>
  <c r="T6" i="34"/>
  <c r="D84" i="34"/>
  <c r="N6" i="34"/>
  <c r="G22" i="3"/>
  <c r="H27" i="3"/>
  <c r="H31" i="3"/>
  <c r="H32" i="3"/>
  <c r="H37" i="3"/>
  <c r="H30" i="3"/>
  <c r="H36" i="3"/>
  <c r="H25" i="3"/>
  <c r="C24" i="34"/>
  <c r="C34" i="34"/>
  <c r="C44" i="34"/>
  <c r="C14" i="34"/>
  <c r="C54" i="34"/>
  <c r="C64" i="34"/>
  <c r="D34" i="34"/>
  <c r="C74" i="34"/>
  <c r="C79" i="34"/>
  <c r="D90" i="34"/>
  <c r="C9" i="34"/>
  <c r="E9" i="34"/>
  <c r="C19" i="34"/>
  <c r="E19" i="34"/>
  <c r="C29" i="34"/>
  <c r="E29" i="34"/>
  <c r="C39" i="34"/>
  <c r="E39" i="34"/>
  <c r="C49" i="34"/>
  <c r="E49" i="34"/>
  <c r="C59" i="34"/>
  <c r="E59" i="34"/>
  <c r="C69" i="34"/>
  <c r="E69" i="34"/>
  <c r="C90" i="34"/>
  <c r="E90" i="34"/>
  <c r="D9" i="34"/>
  <c r="D39" i="34"/>
  <c r="D49" i="34"/>
  <c r="N68" i="33"/>
  <c r="N63" i="33"/>
  <c r="N58" i="33"/>
  <c r="N53" i="33"/>
  <c r="N48" i="33"/>
  <c r="N43" i="33"/>
  <c r="N38" i="33"/>
  <c r="N33" i="33"/>
  <c r="N28" i="33"/>
  <c r="N23" i="33"/>
  <c r="N13" i="33"/>
  <c r="N8" i="33"/>
  <c r="N18" i="33"/>
  <c r="N71" i="33"/>
  <c r="N72" i="33"/>
  <c r="N74" i="33"/>
  <c r="N73" i="33"/>
  <c r="N67" i="33"/>
  <c r="N69" i="33"/>
  <c r="N66" i="33"/>
  <c r="N62" i="33"/>
  <c r="N64" i="33"/>
  <c r="N61" i="33"/>
  <c r="AA58" i="33"/>
  <c r="Z58" i="33"/>
  <c r="Y58" i="33"/>
  <c r="X58" i="33"/>
  <c r="W58" i="33"/>
  <c r="V58" i="33"/>
  <c r="U58" i="33"/>
  <c r="T58" i="33"/>
  <c r="S58" i="33"/>
  <c r="R58" i="33"/>
  <c r="N57" i="33"/>
  <c r="N59" i="33"/>
  <c r="N56" i="33"/>
  <c r="AA54" i="33"/>
  <c r="Z54" i="33"/>
  <c r="Y54" i="33"/>
  <c r="X54" i="33"/>
  <c r="W54" i="33"/>
  <c r="V54" i="33"/>
  <c r="U54" i="33"/>
  <c r="T54" i="33"/>
  <c r="S54" i="33"/>
  <c r="R54" i="33"/>
  <c r="N52" i="33"/>
  <c r="N54" i="33"/>
  <c r="N51" i="33"/>
  <c r="AA50" i="33"/>
  <c r="Z50" i="33"/>
  <c r="Y50" i="33"/>
  <c r="X50" i="33"/>
  <c r="W50" i="33"/>
  <c r="V50" i="33"/>
  <c r="U50" i="33"/>
  <c r="T50" i="33"/>
  <c r="S50" i="33"/>
  <c r="R50" i="33"/>
  <c r="N47" i="33"/>
  <c r="N49" i="33"/>
  <c r="AA46" i="33"/>
  <c r="Z46" i="33"/>
  <c r="Y46" i="33"/>
  <c r="X46" i="33"/>
  <c r="W46" i="33"/>
  <c r="V46" i="33"/>
  <c r="U46" i="33"/>
  <c r="T46" i="33"/>
  <c r="S46" i="33"/>
  <c r="R46" i="33"/>
  <c r="N46" i="33"/>
  <c r="AA42" i="33"/>
  <c r="Z42" i="33"/>
  <c r="Y42" i="33"/>
  <c r="X42" i="33"/>
  <c r="W42" i="33"/>
  <c r="V42" i="33"/>
  <c r="U42" i="33"/>
  <c r="T42" i="33"/>
  <c r="S42" i="33"/>
  <c r="R42" i="33"/>
  <c r="N42" i="33"/>
  <c r="N44" i="33"/>
  <c r="N41" i="33"/>
  <c r="AA38" i="33"/>
  <c r="Z38" i="33"/>
  <c r="Y38" i="33"/>
  <c r="X38" i="33"/>
  <c r="W38" i="33"/>
  <c r="V38" i="33"/>
  <c r="U38" i="33"/>
  <c r="T38" i="33"/>
  <c r="S38" i="33"/>
  <c r="R38" i="33"/>
  <c r="N37" i="33"/>
  <c r="N39" i="33"/>
  <c r="N36" i="33"/>
  <c r="AA34" i="33"/>
  <c r="Z34" i="33"/>
  <c r="Y34" i="33"/>
  <c r="X34" i="33"/>
  <c r="W34" i="33"/>
  <c r="V34" i="33"/>
  <c r="U34" i="33"/>
  <c r="T34" i="33"/>
  <c r="S34" i="33"/>
  <c r="R34" i="33"/>
  <c r="N32" i="33"/>
  <c r="N34" i="33"/>
  <c r="N31" i="33"/>
  <c r="AA30" i="33"/>
  <c r="Z30" i="33"/>
  <c r="Y30" i="33"/>
  <c r="X30" i="33"/>
  <c r="W30" i="33"/>
  <c r="V30" i="33"/>
  <c r="U30" i="33"/>
  <c r="T30" i="33"/>
  <c r="S30" i="33"/>
  <c r="R30" i="33"/>
  <c r="N27" i="33"/>
  <c r="N29" i="33"/>
  <c r="AA26" i="33"/>
  <c r="Z26" i="33"/>
  <c r="Y26" i="33"/>
  <c r="X26" i="33"/>
  <c r="W26" i="33"/>
  <c r="V26" i="33"/>
  <c r="U26" i="33"/>
  <c r="T26" i="33"/>
  <c r="S26" i="33"/>
  <c r="R26" i="33"/>
  <c r="N26" i="33"/>
  <c r="AA22" i="33"/>
  <c r="Z22" i="33"/>
  <c r="Y22" i="33"/>
  <c r="X22" i="33"/>
  <c r="W22" i="33"/>
  <c r="V22" i="33"/>
  <c r="U22" i="33"/>
  <c r="T22" i="33"/>
  <c r="S22" i="33"/>
  <c r="R22" i="33"/>
  <c r="N22" i="33"/>
  <c r="N24" i="33"/>
  <c r="N21" i="33"/>
  <c r="AA18" i="33"/>
  <c r="Z18" i="33"/>
  <c r="Y18" i="33"/>
  <c r="X18" i="33"/>
  <c r="W18" i="33"/>
  <c r="V18" i="33"/>
  <c r="U18" i="33"/>
  <c r="T18" i="33"/>
  <c r="S18" i="33"/>
  <c r="R18" i="33"/>
  <c r="N17" i="33"/>
  <c r="N19" i="33"/>
  <c r="N16" i="33"/>
  <c r="AA14" i="33"/>
  <c r="Z14" i="33"/>
  <c r="Y14" i="33"/>
  <c r="X14" i="33"/>
  <c r="W14" i="33"/>
  <c r="V14" i="33"/>
  <c r="U14" i="33"/>
  <c r="T14" i="33"/>
  <c r="S14" i="33"/>
  <c r="R14" i="33"/>
  <c r="N12" i="33"/>
  <c r="N14" i="33"/>
  <c r="N11" i="33"/>
  <c r="AA10" i="33"/>
  <c r="Z10" i="33"/>
  <c r="Y10" i="33"/>
  <c r="X10" i="33"/>
  <c r="W10" i="33"/>
  <c r="V10" i="33"/>
  <c r="U10" i="33"/>
  <c r="T10" i="33"/>
  <c r="S10" i="33"/>
  <c r="R10" i="33"/>
  <c r="N7" i="33"/>
  <c r="N9" i="33"/>
  <c r="AA6" i="33"/>
  <c r="Z6" i="33"/>
  <c r="Y6" i="33"/>
  <c r="X6" i="33"/>
  <c r="W6" i="33"/>
  <c r="V6" i="33"/>
  <c r="U6" i="33"/>
  <c r="T6" i="33"/>
  <c r="S6" i="33"/>
  <c r="R6" i="33"/>
  <c r="N6" i="33"/>
  <c r="J74" i="33"/>
  <c r="F74" i="33"/>
  <c r="C74" i="33"/>
  <c r="G74" i="33"/>
  <c r="K74" i="33"/>
  <c r="D74" i="33"/>
  <c r="H74" i="33"/>
  <c r="L74" i="33"/>
  <c r="E74" i="33"/>
  <c r="I74" i="33"/>
  <c r="E9" i="33"/>
  <c r="I9" i="33"/>
  <c r="F29" i="33"/>
  <c r="J49" i="33"/>
  <c r="C9" i="33"/>
  <c r="G9" i="33"/>
  <c r="K9" i="33"/>
  <c r="D9" i="33"/>
  <c r="H9" i="33"/>
  <c r="L9" i="33"/>
  <c r="D19" i="33"/>
  <c r="L24" i="33"/>
  <c r="F24" i="33"/>
  <c r="J24" i="33"/>
  <c r="E29" i="33"/>
  <c r="D69" i="33"/>
  <c r="D29" i="33"/>
  <c r="H34" i="33"/>
  <c r="L34" i="33"/>
  <c r="D39" i="33"/>
  <c r="H39" i="33"/>
  <c r="L39" i="33"/>
  <c r="F59" i="33"/>
  <c r="J59" i="33"/>
  <c r="F64" i="33"/>
  <c r="J64" i="33"/>
  <c r="E69" i="33"/>
  <c r="I69" i="33"/>
  <c r="I29" i="33"/>
  <c r="H69" i="33"/>
  <c r="L69" i="33"/>
  <c r="E34" i="33"/>
  <c r="I34" i="33"/>
  <c r="E39" i="33"/>
  <c r="I39" i="33"/>
  <c r="C14" i="33"/>
  <c r="G14" i="33"/>
  <c r="K14" i="33"/>
  <c r="G44" i="33"/>
  <c r="H14" i="33"/>
  <c r="L14" i="33"/>
  <c r="G19" i="33"/>
  <c r="K19" i="33"/>
  <c r="H19" i="33"/>
  <c r="D24" i="33"/>
  <c r="D44" i="33"/>
  <c r="L44" i="33"/>
  <c r="C49" i="33"/>
  <c r="G49" i="33"/>
  <c r="K49" i="33"/>
  <c r="C54" i="33"/>
  <c r="G54" i="33"/>
  <c r="K54" i="33"/>
  <c r="C59" i="33"/>
  <c r="G59" i="33"/>
  <c r="K59" i="33"/>
  <c r="C64" i="33"/>
  <c r="G64" i="33"/>
  <c r="K64" i="33"/>
  <c r="I24" i="33"/>
  <c r="C34" i="33"/>
  <c r="G34" i="33"/>
  <c r="K34" i="33"/>
  <c r="C39" i="33"/>
  <c r="G39" i="33"/>
  <c r="K39" i="33"/>
  <c r="E49" i="33"/>
  <c r="I49" i="33"/>
  <c r="E54" i="33"/>
  <c r="I54" i="33"/>
  <c r="E59" i="33"/>
  <c r="I59" i="33"/>
  <c r="E64" i="33"/>
  <c r="I64" i="33"/>
  <c r="C69" i="33"/>
  <c r="G69" i="33"/>
  <c r="K69" i="33"/>
  <c r="C44" i="33"/>
  <c r="K44" i="33"/>
  <c r="D14" i="33"/>
  <c r="C19" i="33"/>
  <c r="H44" i="33"/>
  <c r="E14" i="33"/>
  <c r="I14" i="33"/>
  <c r="C24" i="33"/>
  <c r="G24" i="33"/>
  <c r="K24" i="33"/>
  <c r="L19" i="33"/>
  <c r="C29" i="33"/>
  <c r="G29" i="33"/>
  <c r="K29" i="33"/>
  <c r="H24" i="33"/>
  <c r="F34" i="33"/>
  <c r="J34" i="33"/>
  <c r="E44" i="33"/>
  <c r="I44" i="33"/>
  <c r="D49" i="33"/>
  <c r="H49" i="33"/>
  <c r="L49" i="33"/>
  <c r="D54" i="33"/>
  <c r="H54" i="33"/>
  <c r="L54" i="33"/>
  <c r="D59" i="33"/>
  <c r="H59" i="33"/>
  <c r="L59" i="33"/>
  <c r="D64" i="33"/>
  <c r="H64" i="33"/>
  <c r="L64" i="33"/>
  <c r="J54" i="33"/>
  <c r="F69" i="33"/>
  <c r="J69" i="33"/>
  <c r="F9" i="33"/>
  <c r="J9" i="33"/>
  <c r="J14" i="33"/>
  <c r="H29" i="33"/>
  <c r="D34" i="33"/>
  <c r="J39" i="33"/>
  <c r="F44" i="33"/>
  <c r="F49" i="33"/>
  <c r="F54" i="33"/>
  <c r="I19" i="33"/>
  <c r="F19" i="33"/>
  <c r="J19" i="33"/>
  <c r="J29" i="33"/>
  <c r="F14" i="33"/>
  <c r="L29" i="33"/>
  <c r="F39" i="33"/>
  <c r="J44" i="33"/>
  <c r="E19" i="33"/>
  <c r="E24" i="33"/>
  <c r="O63" i="32"/>
  <c r="O62" i="32"/>
  <c r="O64" i="32"/>
  <c r="O61" i="32"/>
  <c r="O58" i="32"/>
  <c r="O57" i="32"/>
  <c r="O59" i="32"/>
  <c r="O56" i="32"/>
  <c r="O53" i="32"/>
  <c r="O52" i="32"/>
  <c r="O54" i="32"/>
  <c r="O51" i="32"/>
  <c r="O48" i="32"/>
  <c r="O47" i="32"/>
  <c r="O49" i="32"/>
  <c r="AB46" i="32"/>
  <c r="AA46" i="32"/>
  <c r="Z46" i="32"/>
  <c r="Y46" i="32"/>
  <c r="X46" i="32"/>
  <c r="W46" i="32"/>
  <c r="V46" i="32"/>
  <c r="U46" i="32"/>
  <c r="T46" i="32"/>
  <c r="S46" i="32"/>
  <c r="O46" i="32"/>
  <c r="O43" i="32"/>
  <c r="AB42" i="32"/>
  <c r="AA42" i="32"/>
  <c r="Z42" i="32"/>
  <c r="Y42" i="32"/>
  <c r="X42" i="32"/>
  <c r="W42" i="32"/>
  <c r="V42" i="32"/>
  <c r="U42" i="32"/>
  <c r="T42" i="32"/>
  <c r="S42" i="32"/>
  <c r="O42" i="32"/>
  <c r="O44" i="32"/>
  <c r="O41" i="32"/>
  <c r="AB38" i="32"/>
  <c r="AA38" i="32"/>
  <c r="Z38" i="32"/>
  <c r="Y38" i="32"/>
  <c r="X38" i="32"/>
  <c r="W38" i="32"/>
  <c r="V38" i="32"/>
  <c r="U38" i="32"/>
  <c r="T38" i="32"/>
  <c r="S38" i="32"/>
  <c r="O38" i="32"/>
  <c r="O37" i="32"/>
  <c r="O39" i="32"/>
  <c r="O36" i="32"/>
  <c r="AB34" i="32"/>
  <c r="AA34" i="32"/>
  <c r="Z34" i="32"/>
  <c r="Y34" i="32"/>
  <c r="X34" i="32"/>
  <c r="W34" i="32"/>
  <c r="V34" i="32"/>
  <c r="U34" i="32"/>
  <c r="T34" i="32"/>
  <c r="S34" i="32"/>
  <c r="O33" i="32"/>
  <c r="O32" i="32"/>
  <c r="O34" i="32"/>
  <c r="O31" i="32"/>
  <c r="AB30" i="32"/>
  <c r="AA30" i="32"/>
  <c r="Z30" i="32"/>
  <c r="Y30" i="32"/>
  <c r="X30" i="32"/>
  <c r="W30" i="32"/>
  <c r="V30" i="32"/>
  <c r="U30" i="32"/>
  <c r="T30" i="32"/>
  <c r="S30" i="32"/>
  <c r="O28" i="32"/>
  <c r="O27" i="32"/>
  <c r="O29" i="32"/>
  <c r="AB26" i="32"/>
  <c r="AA26" i="32"/>
  <c r="Z26" i="32"/>
  <c r="Y26" i="32"/>
  <c r="X26" i="32"/>
  <c r="W26" i="32"/>
  <c r="V26" i="32"/>
  <c r="U26" i="32"/>
  <c r="T26" i="32"/>
  <c r="S26" i="32"/>
  <c r="O26" i="32"/>
  <c r="O23" i="32"/>
  <c r="AB22" i="32"/>
  <c r="AA22" i="32"/>
  <c r="Z22" i="32"/>
  <c r="Y22" i="32"/>
  <c r="X22" i="32"/>
  <c r="W22" i="32"/>
  <c r="V22" i="32"/>
  <c r="U22" i="32"/>
  <c r="T22" i="32"/>
  <c r="S22" i="32"/>
  <c r="O22" i="32"/>
  <c r="O24" i="32"/>
  <c r="O21" i="32"/>
  <c r="AB18" i="32"/>
  <c r="AA18" i="32"/>
  <c r="Z18" i="32"/>
  <c r="Y18" i="32"/>
  <c r="X18" i="32"/>
  <c r="W18" i="32"/>
  <c r="V18" i="32"/>
  <c r="U18" i="32"/>
  <c r="T18" i="32"/>
  <c r="S18" i="32"/>
  <c r="O18" i="32"/>
  <c r="O17" i="32"/>
  <c r="O19" i="32"/>
  <c r="O16" i="32"/>
  <c r="AB14" i="32"/>
  <c r="AA14" i="32"/>
  <c r="Z14" i="32"/>
  <c r="Y14" i="32"/>
  <c r="X14" i="32"/>
  <c r="W14" i="32"/>
  <c r="V14" i="32"/>
  <c r="U14" i="32"/>
  <c r="T14" i="32"/>
  <c r="S14" i="32"/>
  <c r="O13" i="32"/>
  <c r="O12" i="32"/>
  <c r="O14" i="32"/>
  <c r="O11" i="32"/>
  <c r="AB10" i="32"/>
  <c r="AA10" i="32"/>
  <c r="Z10" i="32"/>
  <c r="Y10" i="32"/>
  <c r="X10" i="32"/>
  <c r="W10" i="32"/>
  <c r="V10" i="32"/>
  <c r="U10" i="32"/>
  <c r="T10" i="32"/>
  <c r="S10" i="32"/>
  <c r="O8" i="32"/>
  <c r="O7" i="32"/>
  <c r="O9" i="32"/>
  <c r="AB6" i="32"/>
  <c r="AA6" i="32"/>
  <c r="Z6" i="32"/>
  <c r="Y6" i="32"/>
  <c r="X6" i="32"/>
  <c r="W6" i="32"/>
  <c r="V6" i="32"/>
  <c r="U6" i="32"/>
  <c r="T6" i="32"/>
  <c r="S6" i="32"/>
  <c r="O6" i="32"/>
  <c r="I24" i="32"/>
  <c r="I34" i="32"/>
  <c r="I19" i="32"/>
  <c r="C64" i="32"/>
  <c r="G54" i="32"/>
  <c r="K64" i="32"/>
  <c r="F9" i="32"/>
  <c r="J9" i="32"/>
  <c r="E34" i="32"/>
  <c r="F59" i="32"/>
  <c r="J59" i="32"/>
  <c r="D14" i="32"/>
  <c r="H14" i="32"/>
  <c r="L14" i="32"/>
  <c r="I29" i="32"/>
  <c r="D34" i="32"/>
  <c r="H34" i="32"/>
  <c r="L34" i="32"/>
  <c r="G64" i="32"/>
  <c r="C29" i="32"/>
  <c r="C19" i="32"/>
  <c r="D19" i="32"/>
  <c r="G24" i="32"/>
  <c r="D29" i="32"/>
  <c r="F54" i="32"/>
  <c r="H49" i="32"/>
  <c r="H44" i="32"/>
  <c r="H39" i="32"/>
  <c r="H9" i="32"/>
  <c r="G9" i="32"/>
  <c r="G14" i="32"/>
  <c r="H24" i="32"/>
  <c r="L24" i="32"/>
  <c r="F34" i="32"/>
  <c r="J34" i="32"/>
  <c r="F49" i="32"/>
  <c r="J49" i="32"/>
  <c r="G39" i="32"/>
  <c r="G44" i="32"/>
  <c r="D59" i="32"/>
  <c r="H59" i="32"/>
  <c r="L59" i="32"/>
  <c r="G49" i="32"/>
  <c r="E64" i="32"/>
  <c r="I64" i="32"/>
  <c r="K29" i="32"/>
  <c r="K19" i="32"/>
  <c r="C9" i="32"/>
  <c r="C14" i="32"/>
  <c r="H19" i="32"/>
  <c r="C24" i="32"/>
  <c r="K24" i="32"/>
  <c r="L29" i="32"/>
  <c r="J39" i="32"/>
  <c r="J24" i="32"/>
  <c r="J19" i="32"/>
  <c r="J44" i="32"/>
  <c r="E49" i="32"/>
  <c r="D49" i="32"/>
  <c r="D44" i="32"/>
  <c r="D39" i="32"/>
  <c r="D9" i="32"/>
  <c r="L49" i="32"/>
  <c r="L44" i="32"/>
  <c r="L39" i="32"/>
  <c r="L9" i="32"/>
  <c r="E14" i="32"/>
  <c r="I14" i="32"/>
  <c r="D24" i="32"/>
  <c r="E54" i="32"/>
  <c r="I54" i="32"/>
  <c r="K9" i="32"/>
  <c r="F14" i="32"/>
  <c r="J14" i="32"/>
  <c r="K14" i="32"/>
  <c r="E19" i="32"/>
  <c r="E24" i="32"/>
  <c r="C34" i="32"/>
  <c r="G34" i="32"/>
  <c r="K34" i="32"/>
  <c r="E29" i="32"/>
  <c r="K39" i="32"/>
  <c r="D54" i="32"/>
  <c r="H54" i="32"/>
  <c r="L54" i="32"/>
  <c r="K44" i="32"/>
  <c r="E59" i="32"/>
  <c r="I59" i="32"/>
  <c r="K49" i="32"/>
  <c r="F64" i="32"/>
  <c r="J64" i="32"/>
  <c r="K54" i="32"/>
  <c r="G29" i="32"/>
  <c r="G19" i="32"/>
  <c r="L19" i="32"/>
  <c r="H29" i="32"/>
  <c r="F39" i="32"/>
  <c r="F24" i="32"/>
  <c r="F19" i="32"/>
  <c r="F44" i="32"/>
  <c r="I49" i="32"/>
  <c r="C39" i="32"/>
  <c r="J54" i="32"/>
  <c r="C44" i="32"/>
  <c r="C59" i="32"/>
  <c r="G59" i="32"/>
  <c r="K59" i="32"/>
  <c r="C49" i="32"/>
  <c r="D64" i="32"/>
  <c r="H64" i="32"/>
  <c r="L64" i="32"/>
  <c r="C54" i="32"/>
  <c r="F29" i="32"/>
  <c r="J29" i="32"/>
  <c r="E9" i="32"/>
  <c r="I9" i="32"/>
  <c r="E39" i="32"/>
  <c r="I39" i="32"/>
  <c r="E44" i="32"/>
  <c r="I44" i="32"/>
  <c r="D14" i="11"/>
  <c r="D3" i="11"/>
  <c r="D4" i="11"/>
  <c r="D5" i="11"/>
  <c r="D6" i="11"/>
  <c r="D7" i="11"/>
  <c r="D8" i="11"/>
  <c r="D9" i="11"/>
  <c r="D10" i="11"/>
  <c r="D11" i="11"/>
  <c r="D12" i="11"/>
  <c r="D13" i="11"/>
  <c r="O63" i="31"/>
  <c r="O62" i="31"/>
  <c r="O61" i="31"/>
  <c r="O58" i="31"/>
  <c r="O57" i="31"/>
  <c r="O56" i="31"/>
  <c r="O53" i="31"/>
  <c r="O52" i="31"/>
  <c r="O51" i="31"/>
  <c r="AB50" i="31"/>
  <c r="AA50" i="31"/>
  <c r="Z50" i="31"/>
  <c r="Y50" i="31"/>
  <c r="X50" i="31"/>
  <c r="W50" i="31"/>
  <c r="V50" i="31"/>
  <c r="U50" i="31"/>
  <c r="T50" i="31"/>
  <c r="S50" i="31"/>
  <c r="O48" i="31"/>
  <c r="O47" i="31"/>
  <c r="AB46" i="31"/>
  <c r="AA46" i="31"/>
  <c r="Z46" i="31"/>
  <c r="Y46" i="31"/>
  <c r="X46" i="31"/>
  <c r="W46" i="31"/>
  <c r="V46" i="31"/>
  <c r="U46" i="31"/>
  <c r="T46" i="31"/>
  <c r="S46" i="31"/>
  <c r="O46" i="31"/>
  <c r="O43" i="31"/>
  <c r="AB42" i="31"/>
  <c r="AA42" i="31"/>
  <c r="Z42" i="31"/>
  <c r="Y42" i="31"/>
  <c r="X42" i="31"/>
  <c r="W42" i="31"/>
  <c r="V42" i="31"/>
  <c r="U42" i="31"/>
  <c r="T42" i="31"/>
  <c r="S42" i="31"/>
  <c r="O42" i="31"/>
  <c r="O41" i="31"/>
  <c r="AB38" i="31"/>
  <c r="AA38" i="31"/>
  <c r="Z38" i="31"/>
  <c r="Y38" i="31"/>
  <c r="X38" i="31"/>
  <c r="W38" i="31"/>
  <c r="V38" i="31"/>
  <c r="U38" i="31"/>
  <c r="T38" i="31"/>
  <c r="S38" i="31"/>
  <c r="O38" i="31"/>
  <c r="O37" i="31"/>
  <c r="O36" i="31"/>
  <c r="AB34" i="31"/>
  <c r="AA34" i="31"/>
  <c r="Z34" i="31"/>
  <c r="Y34" i="31"/>
  <c r="X34" i="31"/>
  <c r="W34" i="31"/>
  <c r="V34" i="31"/>
  <c r="U34" i="31"/>
  <c r="T34" i="31"/>
  <c r="S34" i="31"/>
  <c r="O33" i="31"/>
  <c r="O32" i="31"/>
  <c r="O31" i="31"/>
  <c r="AB30" i="31"/>
  <c r="AA30" i="31"/>
  <c r="Z30" i="31"/>
  <c r="Y30" i="31"/>
  <c r="X30" i="31"/>
  <c r="W30" i="31"/>
  <c r="V30" i="31"/>
  <c r="U30" i="31"/>
  <c r="T30" i="31"/>
  <c r="S30" i="31"/>
  <c r="O28" i="31"/>
  <c r="O27" i="31"/>
  <c r="AB26" i="31"/>
  <c r="AA26" i="31"/>
  <c r="Z26" i="31"/>
  <c r="Y26" i="31"/>
  <c r="X26" i="31"/>
  <c r="W26" i="31"/>
  <c r="V26" i="31"/>
  <c r="U26" i="31"/>
  <c r="T26" i="31"/>
  <c r="S26" i="31"/>
  <c r="O26" i="31"/>
  <c r="O23" i="31"/>
  <c r="AB22" i="31"/>
  <c r="AA22" i="31"/>
  <c r="Z22" i="31"/>
  <c r="Y22" i="31"/>
  <c r="X22" i="31"/>
  <c r="W22" i="31"/>
  <c r="V22" i="31"/>
  <c r="U22" i="31"/>
  <c r="T22" i="31"/>
  <c r="S22" i="31"/>
  <c r="O22" i="31"/>
  <c r="O21" i="31"/>
  <c r="AB18" i="31"/>
  <c r="AA18" i="31"/>
  <c r="Z18" i="31"/>
  <c r="Y18" i="31"/>
  <c r="X18" i="31"/>
  <c r="W18" i="31"/>
  <c r="V18" i="31"/>
  <c r="U18" i="31"/>
  <c r="T18" i="31"/>
  <c r="S18" i="31"/>
  <c r="O18" i="31"/>
  <c r="O17" i="31"/>
  <c r="O16" i="31"/>
  <c r="AB14" i="31"/>
  <c r="AA14" i="31"/>
  <c r="Z14" i="31"/>
  <c r="Y14" i="31"/>
  <c r="X14" i="31"/>
  <c r="W14" i="31"/>
  <c r="V14" i="31"/>
  <c r="U14" i="31"/>
  <c r="T14" i="31"/>
  <c r="S14" i="31"/>
  <c r="O13" i="31"/>
  <c r="O12" i="31"/>
  <c r="O11" i="31"/>
  <c r="AB10" i="31"/>
  <c r="AA10" i="31"/>
  <c r="Z10" i="31"/>
  <c r="Y10" i="31"/>
  <c r="X10" i="31"/>
  <c r="W10" i="31"/>
  <c r="V10" i="31"/>
  <c r="U10" i="31"/>
  <c r="T10" i="31"/>
  <c r="S10" i="31"/>
  <c r="O8" i="31"/>
  <c r="O7" i="31"/>
  <c r="AB6" i="31"/>
  <c r="AA6" i="31"/>
  <c r="Z6" i="31"/>
  <c r="Y6" i="31"/>
  <c r="X6" i="31"/>
  <c r="W6" i="31"/>
  <c r="V6" i="31"/>
  <c r="U6" i="31"/>
  <c r="T6" i="31"/>
  <c r="S6" i="31"/>
  <c r="O6" i="31"/>
  <c r="O64" i="31"/>
  <c r="O59" i="31"/>
  <c r="O54" i="31"/>
  <c r="O49" i="31"/>
  <c r="O44" i="31"/>
  <c r="O39" i="31"/>
  <c r="O34" i="31"/>
  <c r="O29" i="31"/>
  <c r="O24" i="31"/>
  <c r="O19" i="31"/>
  <c r="O14" i="31"/>
  <c r="O9" i="31"/>
  <c r="D54" i="31"/>
  <c r="H54" i="31"/>
  <c r="L54" i="31"/>
  <c r="D49" i="31"/>
  <c r="H49" i="31"/>
  <c r="L49" i="31"/>
  <c r="E44" i="31"/>
  <c r="I44" i="31"/>
  <c r="C19" i="31"/>
  <c r="G19" i="31"/>
  <c r="K19" i="31"/>
  <c r="C54" i="31"/>
  <c r="G54" i="31"/>
  <c r="K54" i="31"/>
  <c r="C44" i="31"/>
  <c r="K44" i="31"/>
  <c r="G44" i="31"/>
  <c r="E9" i="31"/>
  <c r="I9" i="31"/>
  <c r="E14" i="31"/>
  <c r="I14" i="31"/>
  <c r="E49" i="31"/>
  <c r="I49" i="31"/>
  <c r="K9" i="31"/>
  <c r="C14" i="31"/>
  <c r="G14" i="31"/>
  <c r="K14" i="31"/>
  <c r="E19" i="31"/>
  <c r="I19" i="31"/>
  <c r="D34" i="31"/>
  <c r="H34" i="31"/>
  <c r="L34" i="31"/>
  <c r="E54" i="31"/>
  <c r="I54" i="31"/>
  <c r="D59" i="31"/>
  <c r="H59" i="31"/>
  <c r="L59" i="31"/>
  <c r="E24" i="31"/>
  <c r="I24" i="31"/>
  <c r="E29" i="31"/>
  <c r="I29" i="31"/>
  <c r="E34" i="31"/>
  <c r="I34" i="31"/>
  <c r="E39" i="31"/>
  <c r="I39" i="31"/>
  <c r="E59" i="31"/>
  <c r="I59" i="31"/>
  <c r="E64" i="31"/>
  <c r="I64" i="31"/>
  <c r="F29" i="31"/>
  <c r="F19" i="31"/>
  <c r="F14" i="31"/>
  <c r="F64" i="31"/>
  <c r="F54" i="31"/>
  <c r="F44" i="31"/>
  <c r="F39" i="31"/>
  <c r="J64" i="31"/>
  <c r="J29" i="31"/>
  <c r="J19" i="31"/>
  <c r="J54" i="31"/>
  <c r="J44" i="31"/>
  <c r="J39" i="31"/>
  <c r="J14" i="31"/>
  <c r="F24" i="31"/>
  <c r="J24" i="31"/>
  <c r="F34" i="31"/>
  <c r="J34" i="31"/>
  <c r="F59" i="31"/>
  <c r="J59" i="31"/>
  <c r="C9" i="31"/>
  <c r="G9" i="31"/>
  <c r="F9" i="31"/>
  <c r="C24" i="31"/>
  <c r="G24" i="31"/>
  <c r="K24" i="31"/>
  <c r="C29" i="31"/>
  <c r="G29" i="31"/>
  <c r="K29" i="31"/>
  <c r="C34" i="31"/>
  <c r="G34" i="31"/>
  <c r="K34" i="31"/>
  <c r="C39" i="31"/>
  <c r="G39" i="31"/>
  <c r="K39" i="31"/>
  <c r="C59" i="31"/>
  <c r="G59" i="31"/>
  <c r="K59" i="31"/>
  <c r="C64" i="31"/>
  <c r="G64" i="31"/>
  <c r="K64" i="31"/>
  <c r="J9" i="31"/>
  <c r="F49" i="31"/>
  <c r="J49" i="31"/>
  <c r="C49" i="31"/>
  <c r="G49" i="31"/>
  <c r="K49" i="31"/>
  <c r="D19" i="31"/>
  <c r="H19" i="31"/>
  <c r="L19" i="31"/>
  <c r="D24" i="31"/>
  <c r="H24" i="31"/>
  <c r="L24" i="31"/>
  <c r="D29" i="31"/>
  <c r="H29" i="31"/>
  <c r="L29" i="31"/>
  <c r="D64" i="31"/>
  <c r="H64" i="31"/>
  <c r="L64" i="31"/>
  <c r="D9" i="31"/>
  <c r="H9" i="31"/>
  <c r="L9" i="31"/>
  <c r="D14" i="31"/>
  <c r="H14" i="31"/>
  <c r="L14" i="31"/>
  <c r="D39" i="31"/>
  <c r="H39" i="31"/>
  <c r="L39" i="31"/>
  <c r="D44" i="31"/>
  <c r="H44" i="31"/>
  <c r="L44" i="31"/>
  <c r="T66" i="29"/>
  <c r="U66" i="29"/>
  <c r="V66" i="29"/>
  <c r="W66" i="29"/>
  <c r="X66" i="29"/>
  <c r="Y66" i="29"/>
  <c r="Z66" i="29"/>
  <c r="AA66" i="29"/>
  <c r="AB66" i="29"/>
  <c r="S66" i="29"/>
  <c r="O83" i="29"/>
  <c r="O82" i="29"/>
  <c r="O84" i="29"/>
  <c r="O81" i="29"/>
  <c r="O78" i="29"/>
  <c r="O77" i="29"/>
  <c r="O79" i="29"/>
  <c r="O76" i="29"/>
  <c r="O73" i="29"/>
  <c r="O72" i="29"/>
  <c r="O74" i="29"/>
  <c r="O71" i="29"/>
  <c r="O68" i="29"/>
  <c r="O67" i="29"/>
  <c r="O69" i="29"/>
  <c r="O66" i="29"/>
  <c r="O63" i="29"/>
  <c r="AB62" i="29"/>
  <c r="AA62" i="29"/>
  <c r="Z62" i="29"/>
  <c r="Y62" i="29"/>
  <c r="X62" i="29"/>
  <c r="W62" i="29"/>
  <c r="V62" i="29"/>
  <c r="U62" i="29"/>
  <c r="T62" i="29"/>
  <c r="S62" i="29"/>
  <c r="O62" i="29"/>
  <c r="O64" i="29"/>
  <c r="O61" i="29"/>
  <c r="AB58" i="29"/>
  <c r="AA58" i="29"/>
  <c r="Z58" i="29"/>
  <c r="Y58" i="29"/>
  <c r="X58" i="29"/>
  <c r="W58" i="29"/>
  <c r="V58" i="29"/>
  <c r="U58" i="29"/>
  <c r="T58" i="29"/>
  <c r="S58" i="29"/>
  <c r="O58" i="29"/>
  <c r="O57" i="29"/>
  <c r="O59" i="29"/>
  <c r="O56" i="29"/>
  <c r="AB54" i="29"/>
  <c r="AA54" i="29"/>
  <c r="Z54" i="29"/>
  <c r="Y54" i="29"/>
  <c r="X54" i="29"/>
  <c r="W54" i="29"/>
  <c r="V54" i="29"/>
  <c r="U54" i="29"/>
  <c r="T54" i="29"/>
  <c r="S54" i="29"/>
  <c r="O53" i="29"/>
  <c r="O52" i="29"/>
  <c r="O54" i="29"/>
  <c r="O51" i="29"/>
  <c r="AB50" i="29"/>
  <c r="AA50" i="29"/>
  <c r="Z50" i="29"/>
  <c r="Y50" i="29"/>
  <c r="X50" i="29"/>
  <c r="W50" i="29"/>
  <c r="V50" i="29"/>
  <c r="U50" i="29"/>
  <c r="T50" i="29"/>
  <c r="S50" i="29"/>
  <c r="O48" i="29"/>
  <c r="O47" i="29"/>
  <c r="O49" i="29"/>
  <c r="AB46" i="29"/>
  <c r="AA46" i="29"/>
  <c r="Z46" i="29"/>
  <c r="Y46" i="29"/>
  <c r="X46" i="29"/>
  <c r="W46" i="29"/>
  <c r="V46" i="29"/>
  <c r="U46" i="29"/>
  <c r="T46" i="29"/>
  <c r="S46" i="29"/>
  <c r="O46" i="29"/>
  <c r="O43" i="29"/>
  <c r="AB42" i="29"/>
  <c r="AA42" i="29"/>
  <c r="Z42" i="29"/>
  <c r="Y42" i="29"/>
  <c r="X42" i="29"/>
  <c r="W42" i="29"/>
  <c r="V42" i="29"/>
  <c r="U42" i="29"/>
  <c r="T42" i="29"/>
  <c r="S42" i="29"/>
  <c r="O42" i="29"/>
  <c r="O44" i="29"/>
  <c r="O41" i="29"/>
  <c r="AB38" i="29"/>
  <c r="AA38" i="29"/>
  <c r="Z38" i="29"/>
  <c r="Y38" i="29"/>
  <c r="X38" i="29"/>
  <c r="W38" i="29"/>
  <c r="V38" i="29"/>
  <c r="U38" i="29"/>
  <c r="T38" i="29"/>
  <c r="S38" i="29"/>
  <c r="O38" i="29"/>
  <c r="O37" i="29"/>
  <c r="O39" i="29"/>
  <c r="O36" i="29"/>
  <c r="AB34" i="29"/>
  <c r="AA34" i="29"/>
  <c r="Z34" i="29"/>
  <c r="Y34" i="29"/>
  <c r="X34" i="29"/>
  <c r="W34" i="29"/>
  <c r="V34" i="29"/>
  <c r="U34" i="29"/>
  <c r="T34" i="29"/>
  <c r="S34" i="29"/>
  <c r="O33" i="29"/>
  <c r="O32" i="29"/>
  <c r="O34" i="29"/>
  <c r="O31" i="29"/>
  <c r="AB30" i="29"/>
  <c r="AA30" i="29"/>
  <c r="Z30" i="29"/>
  <c r="Y30" i="29"/>
  <c r="X30" i="29"/>
  <c r="W30" i="29"/>
  <c r="V30" i="29"/>
  <c r="U30" i="29"/>
  <c r="T30" i="29"/>
  <c r="S30" i="29"/>
  <c r="O28" i="29"/>
  <c r="O27" i="29"/>
  <c r="O29" i="29"/>
  <c r="AB26" i="29"/>
  <c r="AA26" i="29"/>
  <c r="Z26" i="29"/>
  <c r="Y26" i="29"/>
  <c r="X26" i="29"/>
  <c r="W26" i="29"/>
  <c r="V26" i="29"/>
  <c r="U26" i="29"/>
  <c r="T26" i="29"/>
  <c r="S26" i="29"/>
  <c r="O26" i="29"/>
  <c r="O23" i="29"/>
  <c r="AB22" i="29"/>
  <c r="AA22" i="29"/>
  <c r="Z22" i="29"/>
  <c r="Y22" i="29"/>
  <c r="X22" i="29"/>
  <c r="W22" i="29"/>
  <c r="V22" i="29"/>
  <c r="U22" i="29"/>
  <c r="T22" i="29"/>
  <c r="S22" i="29"/>
  <c r="O22" i="29"/>
  <c r="O24" i="29"/>
  <c r="O21" i="29"/>
  <c r="AB18" i="29"/>
  <c r="AA18" i="29"/>
  <c r="Z18" i="29"/>
  <c r="Y18" i="29"/>
  <c r="X18" i="29"/>
  <c r="W18" i="29"/>
  <c r="V18" i="29"/>
  <c r="U18" i="29"/>
  <c r="T18" i="29"/>
  <c r="S18" i="29"/>
  <c r="O18" i="29"/>
  <c r="O17" i="29"/>
  <c r="O19" i="29"/>
  <c r="O16" i="29"/>
  <c r="AB14" i="29"/>
  <c r="AA14" i="29"/>
  <c r="Z14" i="29"/>
  <c r="Y14" i="29"/>
  <c r="X14" i="29"/>
  <c r="W14" i="29"/>
  <c r="V14" i="29"/>
  <c r="U14" i="29"/>
  <c r="T14" i="29"/>
  <c r="S14" i="29"/>
  <c r="O13" i="29"/>
  <c r="O12" i="29"/>
  <c r="O14" i="29"/>
  <c r="O11" i="29"/>
  <c r="AB10" i="29"/>
  <c r="AA10" i="29"/>
  <c r="Z10" i="29"/>
  <c r="Y10" i="29"/>
  <c r="X10" i="29"/>
  <c r="W10" i="29"/>
  <c r="V10" i="29"/>
  <c r="U10" i="29"/>
  <c r="T10" i="29"/>
  <c r="S10" i="29"/>
  <c r="O8" i="29"/>
  <c r="O7" i="29"/>
  <c r="O9" i="29"/>
  <c r="AB6" i="29"/>
  <c r="AA6" i="29"/>
  <c r="Z6" i="29"/>
  <c r="Y6" i="29"/>
  <c r="X6" i="29"/>
  <c r="W6" i="29"/>
  <c r="V6" i="29"/>
  <c r="U6" i="29"/>
  <c r="T6" i="29"/>
  <c r="S6" i="29"/>
  <c r="O6" i="29"/>
  <c r="D79" i="29"/>
  <c r="H79" i="29"/>
  <c r="L79" i="29"/>
  <c r="H24" i="29"/>
  <c r="D24" i="29"/>
  <c r="I64" i="29"/>
  <c r="I24" i="29"/>
  <c r="E64" i="29"/>
  <c r="E24" i="29"/>
  <c r="E54" i="29"/>
  <c r="I74" i="29"/>
  <c r="J74" i="29"/>
  <c r="F74" i="29"/>
  <c r="G14" i="29"/>
  <c r="K59" i="29"/>
  <c r="K84" i="29"/>
  <c r="I34" i="29"/>
  <c r="G49" i="29"/>
  <c r="G74" i="29"/>
  <c r="K74" i="29"/>
  <c r="G79" i="29"/>
  <c r="K49" i="29"/>
  <c r="I9" i="29"/>
  <c r="G84" i="29"/>
  <c r="K29" i="29"/>
  <c r="E34" i="29"/>
  <c r="I44" i="29"/>
  <c r="G59" i="29"/>
  <c r="K69" i="29"/>
  <c r="E74" i="29"/>
  <c r="E9" i="29"/>
  <c r="I19" i="29"/>
  <c r="G29" i="29"/>
  <c r="K39" i="29"/>
  <c r="E44" i="29"/>
  <c r="I54" i="29"/>
  <c r="G69" i="29"/>
  <c r="K79" i="29"/>
  <c r="K14" i="29"/>
  <c r="E19" i="29"/>
  <c r="G39" i="29"/>
  <c r="L9" i="29"/>
  <c r="H9" i="29"/>
  <c r="D9" i="29"/>
  <c r="J14" i="29"/>
  <c r="F14" i="29"/>
  <c r="L19" i="29"/>
  <c r="H19" i="29"/>
  <c r="D19" i="29"/>
  <c r="J84" i="29"/>
  <c r="F84" i="29"/>
  <c r="K24" i="29"/>
  <c r="G24" i="29"/>
  <c r="L24" i="29"/>
  <c r="J29" i="29"/>
  <c r="F29" i="29"/>
  <c r="L34" i="29"/>
  <c r="H34" i="29"/>
  <c r="D34" i="29"/>
  <c r="J39" i="29"/>
  <c r="F39" i="29"/>
  <c r="L44" i="29"/>
  <c r="H44" i="29"/>
  <c r="D44" i="29"/>
  <c r="J49" i="29"/>
  <c r="F49" i="29"/>
  <c r="L54" i="29"/>
  <c r="H54" i="29"/>
  <c r="D54" i="29"/>
  <c r="J59" i="29"/>
  <c r="F59" i="29"/>
  <c r="L64" i="29"/>
  <c r="H64" i="29"/>
  <c r="D64" i="29"/>
  <c r="J69" i="29"/>
  <c r="F69" i="29"/>
  <c r="L74" i="29"/>
  <c r="H74" i="29"/>
  <c r="D74" i="29"/>
  <c r="J79" i="29"/>
  <c r="F79" i="29"/>
  <c r="K9" i="29"/>
  <c r="G9" i="29"/>
  <c r="I14" i="29"/>
  <c r="E14" i="29"/>
  <c r="K19" i="29"/>
  <c r="G19" i="29"/>
  <c r="I84" i="29"/>
  <c r="E84" i="29"/>
  <c r="J24" i="29"/>
  <c r="F24" i="29"/>
  <c r="I29" i="29"/>
  <c r="E29" i="29"/>
  <c r="K34" i="29"/>
  <c r="G34" i="29"/>
  <c r="I39" i="29"/>
  <c r="E39" i="29"/>
  <c r="K44" i="29"/>
  <c r="G44" i="29"/>
  <c r="I49" i="29"/>
  <c r="E49" i="29"/>
  <c r="K54" i="29"/>
  <c r="G54" i="29"/>
  <c r="I59" i="29"/>
  <c r="E59" i="29"/>
  <c r="K64" i="29"/>
  <c r="G64" i="29"/>
  <c r="I69" i="29"/>
  <c r="E69" i="29"/>
  <c r="I79" i="29"/>
  <c r="E79" i="29"/>
  <c r="J9" i="29"/>
  <c r="F9" i="29"/>
  <c r="L14" i="29"/>
  <c r="H14" i="29"/>
  <c r="D14" i="29"/>
  <c r="J19" i="29"/>
  <c r="F19" i="29"/>
  <c r="L84" i="29"/>
  <c r="H84" i="29"/>
  <c r="D84" i="29"/>
  <c r="L29" i="29"/>
  <c r="H29" i="29"/>
  <c r="D29" i="29"/>
  <c r="J34" i="29"/>
  <c r="F34" i="29"/>
  <c r="L39" i="29"/>
  <c r="H39" i="29"/>
  <c r="D39" i="29"/>
  <c r="J44" i="29"/>
  <c r="F44" i="29"/>
  <c r="L49" i="29"/>
  <c r="H49" i="29"/>
  <c r="D49" i="29"/>
  <c r="J54" i="29"/>
  <c r="F54" i="29"/>
  <c r="L59" i="29"/>
  <c r="H59" i="29"/>
  <c r="D59" i="29"/>
  <c r="J64" i="29"/>
  <c r="F64" i="29"/>
  <c r="L69" i="29"/>
  <c r="H69" i="29"/>
  <c r="D69" i="29"/>
  <c r="M18" i="3"/>
  <c r="O73" i="28"/>
  <c r="O72" i="28"/>
  <c r="O74" i="28"/>
  <c r="O71" i="28"/>
  <c r="O68" i="28"/>
  <c r="O67" i="28"/>
  <c r="O69" i="28"/>
  <c r="O66" i="28"/>
  <c r="O63" i="28"/>
  <c r="O62" i="28"/>
  <c r="O64" i="28"/>
  <c r="O61" i="28"/>
  <c r="AB58" i="28"/>
  <c r="AA58" i="28"/>
  <c r="Z58" i="28"/>
  <c r="Y58" i="28"/>
  <c r="X58" i="28"/>
  <c r="W58" i="28"/>
  <c r="V58" i="28"/>
  <c r="U58" i="28"/>
  <c r="T58" i="28"/>
  <c r="S58" i="28"/>
  <c r="O58" i="28"/>
  <c r="O57" i="28"/>
  <c r="O59" i="28"/>
  <c r="O56" i="28"/>
  <c r="AB54" i="28"/>
  <c r="AA54" i="28"/>
  <c r="Z54" i="28"/>
  <c r="Y54" i="28"/>
  <c r="X54" i="28"/>
  <c r="W54" i="28"/>
  <c r="V54" i="28"/>
  <c r="U54" i="28"/>
  <c r="T54" i="28"/>
  <c r="S54" i="28"/>
  <c r="O53" i="28"/>
  <c r="O52" i="28"/>
  <c r="O54" i="28"/>
  <c r="O51" i="28"/>
  <c r="AB50" i="28"/>
  <c r="AA50" i="28"/>
  <c r="Z50" i="28"/>
  <c r="Y50" i="28"/>
  <c r="X50" i="28"/>
  <c r="W50" i="28"/>
  <c r="V50" i="28"/>
  <c r="U50" i="28"/>
  <c r="T50" i="28"/>
  <c r="S50" i="28"/>
  <c r="O48" i="28"/>
  <c r="O47" i="28"/>
  <c r="O49" i="28"/>
  <c r="AB46" i="28"/>
  <c r="AA46" i="28"/>
  <c r="Z46" i="28"/>
  <c r="Y46" i="28"/>
  <c r="X46" i="28"/>
  <c r="W46" i="28"/>
  <c r="V46" i="28"/>
  <c r="U46" i="28"/>
  <c r="T46" i="28"/>
  <c r="S46" i="28"/>
  <c r="O46" i="28"/>
  <c r="O43" i="28"/>
  <c r="AB42" i="28"/>
  <c r="AA42" i="28"/>
  <c r="Z42" i="28"/>
  <c r="Y42" i="28"/>
  <c r="X42" i="28"/>
  <c r="W42" i="28"/>
  <c r="V42" i="28"/>
  <c r="U42" i="28"/>
  <c r="T42" i="28"/>
  <c r="S42" i="28"/>
  <c r="O42" i="28"/>
  <c r="O44" i="28"/>
  <c r="O41" i="28"/>
  <c r="AB38" i="28"/>
  <c r="AA38" i="28"/>
  <c r="Z38" i="28"/>
  <c r="Y38" i="28"/>
  <c r="X38" i="28"/>
  <c r="W38" i="28"/>
  <c r="V38" i="28"/>
  <c r="U38" i="28"/>
  <c r="T38" i="28"/>
  <c r="S38" i="28"/>
  <c r="O38" i="28"/>
  <c r="O37" i="28"/>
  <c r="O39" i="28"/>
  <c r="O36" i="28"/>
  <c r="AB34" i="28"/>
  <c r="AA34" i="28"/>
  <c r="Z34" i="28"/>
  <c r="Y34" i="28"/>
  <c r="X34" i="28"/>
  <c r="W34" i="28"/>
  <c r="V34" i="28"/>
  <c r="U34" i="28"/>
  <c r="T34" i="28"/>
  <c r="S34" i="28"/>
  <c r="O33" i="28"/>
  <c r="O32" i="28"/>
  <c r="O34" i="28"/>
  <c r="O31" i="28"/>
  <c r="AB30" i="28"/>
  <c r="AA30" i="28"/>
  <c r="Z30" i="28"/>
  <c r="Y30" i="28"/>
  <c r="X30" i="28"/>
  <c r="W30" i="28"/>
  <c r="V30" i="28"/>
  <c r="U30" i="28"/>
  <c r="T30" i="28"/>
  <c r="S30" i="28"/>
  <c r="O28" i="28"/>
  <c r="O27" i="28"/>
  <c r="O29" i="28"/>
  <c r="AB26" i="28"/>
  <c r="AA26" i="28"/>
  <c r="Z26" i="28"/>
  <c r="Y26" i="28"/>
  <c r="X26" i="28"/>
  <c r="W26" i="28"/>
  <c r="V26" i="28"/>
  <c r="U26" i="28"/>
  <c r="T26" i="28"/>
  <c r="S26" i="28"/>
  <c r="O26" i="28"/>
  <c r="O23" i="28"/>
  <c r="AB22" i="28"/>
  <c r="AA22" i="28"/>
  <c r="Z22" i="28"/>
  <c r="Y22" i="28"/>
  <c r="X22" i="28"/>
  <c r="W22" i="28"/>
  <c r="V22" i="28"/>
  <c r="U22" i="28"/>
  <c r="T22" i="28"/>
  <c r="S22" i="28"/>
  <c r="O22" i="28"/>
  <c r="O24" i="28"/>
  <c r="O21" i="28"/>
  <c r="AB18" i="28"/>
  <c r="AA18" i="28"/>
  <c r="Z18" i="28"/>
  <c r="Y18" i="28"/>
  <c r="X18" i="28"/>
  <c r="W18" i="28"/>
  <c r="V18" i="28"/>
  <c r="U18" i="28"/>
  <c r="T18" i="28"/>
  <c r="S18" i="28"/>
  <c r="O18" i="28"/>
  <c r="O17" i="28"/>
  <c r="O19" i="28"/>
  <c r="O16" i="28"/>
  <c r="AB14" i="28"/>
  <c r="AA14" i="28"/>
  <c r="Z14" i="28"/>
  <c r="Y14" i="28"/>
  <c r="X14" i="28"/>
  <c r="W14" i="28"/>
  <c r="V14" i="28"/>
  <c r="U14" i="28"/>
  <c r="T14" i="28"/>
  <c r="S14" i="28"/>
  <c r="O13" i="28"/>
  <c r="O12" i="28"/>
  <c r="O14" i="28"/>
  <c r="O11" i="28"/>
  <c r="AB10" i="28"/>
  <c r="AA10" i="28"/>
  <c r="Z10" i="28"/>
  <c r="Y10" i="28"/>
  <c r="X10" i="28"/>
  <c r="W10" i="28"/>
  <c r="V10" i="28"/>
  <c r="U10" i="28"/>
  <c r="T10" i="28"/>
  <c r="S10" i="28"/>
  <c r="O8" i="28"/>
  <c r="O7" i="28"/>
  <c r="O9" i="28"/>
  <c r="AB6" i="28"/>
  <c r="AA6" i="28"/>
  <c r="Z6" i="28"/>
  <c r="Y6" i="28"/>
  <c r="X6" i="28"/>
  <c r="W6" i="28"/>
  <c r="V6" i="28"/>
  <c r="U6" i="28"/>
  <c r="T6" i="28"/>
  <c r="S6" i="28"/>
  <c r="O6" i="28"/>
  <c r="C49" i="28"/>
  <c r="G54" i="28"/>
  <c r="K49" i="28"/>
  <c r="E9" i="28"/>
  <c r="I9" i="28"/>
  <c r="E24" i="28"/>
  <c r="J44" i="28"/>
  <c r="D64" i="28"/>
  <c r="H64" i="28"/>
  <c r="L64" i="28"/>
  <c r="F54" i="28"/>
  <c r="J54" i="28"/>
  <c r="G9" i="28"/>
  <c r="G69" i="28"/>
  <c r="H19" i="28"/>
  <c r="H34" i="28"/>
  <c r="D14" i="28"/>
  <c r="H14" i="28"/>
  <c r="L14" i="28"/>
  <c r="C14" i="28"/>
  <c r="C29" i="28"/>
  <c r="G29" i="28"/>
  <c r="K29" i="28"/>
  <c r="E29" i="28"/>
  <c r="I74" i="28"/>
  <c r="K14" i="28"/>
  <c r="D29" i="28"/>
  <c r="L29" i="28"/>
  <c r="F39" i="28"/>
  <c r="D19" i="28"/>
  <c r="L19" i="28"/>
  <c r="H29" i="28"/>
  <c r="I34" i="28"/>
  <c r="G39" i="28"/>
  <c r="C44" i="28"/>
  <c r="K44" i="28"/>
  <c r="G49" i="28"/>
  <c r="C54" i="28"/>
  <c r="K54" i="28"/>
  <c r="D59" i="28"/>
  <c r="L59" i="28"/>
  <c r="E64" i="28"/>
  <c r="C69" i="28"/>
  <c r="K69" i="28"/>
  <c r="D74" i="28"/>
  <c r="L74" i="28"/>
  <c r="F64" i="28"/>
  <c r="F29" i="28"/>
  <c r="F19" i="28"/>
  <c r="J64" i="28"/>
  <c r="J29" i="28"/>
  <c r="J19" i="28"/>
  <c r="J9" i="28"/>
  <c r="E14" i="28"/>
  <c r="I14" i="28"/>
  <c r="F14" i="28"/>
  <c r="C19" i="28"/>
  <c r="G19" i="28"/>
  <c r="K19" i="28"/>
  <c r="F24" i="28"/>
  <c r="J24" i="28"/>
  <c r="E19" i="28"/>
  <c r="H24" i="28"/>
  <c r="F34" i="28"/>
  <c r="J34" i="28"/>
  <c r="I29" i="28"/>
  <c r="D34" i="28"/>
  <c r="L34" i="28"/>
  <c r="E44" i="28"/>
  <c r="I44" i="28"/>
  <c r="D49" i="28"/>
  <c r="H49" i="28"/>
  <c r="L49" i="28"/>
  <c r="J39" i="28"/>
  <c r="F44" i="28"/>
  <c r="F59" i="28"/>
  <c r="J59" i="28"/>
  <c r="J49" i="28"/>
  <c r="F74" i="28"/>
  <c r="J74" i="28"/>
  <c r="E59" i="28"/>
  <c r="F69" i="28"/>
  <c r="E74" i="28"/>
  <c r="C9" i="28"/>
  <c r="K9" i="28"/>
  <c r="G14" i="28"/>
  <c r="C24" i="28"/>
  <c r="G24" i="28"/>
  <c r="K24" i="28"/>
  <c r="I24" i="28"/>
  <c r="C34" i="28"/>
  <c r="G34" i="28"/>
  <c r="K34" i="28"/>
  <c r="E39" i="28"/>
  <c r="I39" i="28"/>
  <c r="E34" i="28"/>
  <c r="E49" i="28"/>
  <c r="I49" i="28"/>
  <c r="C39" i="28"/>
  <c r="K39" i="28"/>
  <c r="G44" i="28"/>
  <c r="C59" i="28"/>
  <c r="G59" i="28"/>
  <c r="K59" i="28"/>
  <c r="D69" i="28"/>
  <c r="H69" i="28"/>
  <c r="L69" i="28"/>
  <c r="C74" i="28"/>
  <c r="G74" i="28"/>
  <c r="K74" i="28"/>
  <c r="H59" i="28"/>
  <c r="I64" i="28"/>
  <c r="H74" i="28"/>
  <c r="D54" i="28"/>
  <c r="H54" i="28"/>
  <c r="L54" i="28"/>
  <c r="F9" i="28"/>
  <c r="J14" i="28"/>
  <c r="I19" i="28"/>
  <c r="D24" i="28"/>
  <c r="L24" i="28"/>
  <c r="E54" i="28"/>
  <c r="I54" i="28"/>
  <c r="F49" i="28"/>
  <c r="C64" i="28"/>
  <c r="G64" i="28"/>
  <c r="K64" i="28"/>
  <c r="E69" i="28"/>
  <c r="I69" i="28"/>
  <c r="I59" i="28"/>
  <c r="J69" i="28"/>
  <c r="D9" i="28"/>
  <c r="H9" i="28"/>
  <c r="L9" i="28"/>
  <c r="D39" i="28"/>
  <c r="H39" i="28"/>
  <c r="L39" i="28"/>
  <c r="D44" i="28"/>
  <c r="H44" i="28"/>
  <c r="L44" i="28"/>
  <c r="O77" i="27"/>
  <c r="O79" i="27"/>
  <c r="T6" i="27"/>
  <c r="U6" i="27"/>
  <c r="V6" i="27"/>
  <c r="W6" i="27"/>
  <c r="X6" i="27"/>
  <c r="Y6" i="27"/>
  <c r="Z6" i="27"/>
  <c r="AA6" i="27"/>
  <c r="AB6" i="27"/>
  <c r="T10" i="27"/>
  <c r="U10" i="27"/>
  <c r="V10" i="27"/>
  <c r="W10" i="27"/>
  <c r="X10" i="27"/>
  <c r="Y10" i="27"/>
  <c r="Z10" i="27"/>
  <c r="AA10" i="27"/>
  <c r="AB10" i="27"/>
  <c r="T14" i="27"/>
  <c r="U14" i="27"/>
  <c r="V14" i="27"/>
  <c r="W14" i="27"/>
  <c r="X14" i="27"/>
  <c r="Y14" i="27"/>
  <c r="Z14" i="27"/>
  <c r="AA14" i="27"/>
  <c r="AB14" i="27"/>
  <c r="T18" i="27"/>
  <c r="U18" i="27"/>
  <c r="V18" i="27"/>
  <c r="W18" i="27"/>
  <c r="X18" i="27"/>
  <c r="Y18" i="27"/>
  <c r="Z18" i="27"/>
  <c r="AA18" i="27"/>
  <c r="AB18" i="27"/>
  <c r="T22" i="27"/>
  <c r="U22" i="27"/>
  <c r="V22" i="27"/>
  <c r="W22" i="27"/>
  <c r="X22" i="27"/>
  <c r="Y22" i="27"/>
  <c r="Z22" i="27"/>
  <c r="AA22" i="27"/>
  <c r="AB22" i="27"/>
  <c r="T26" i="27"/>
  <c r="U26" i="27"/>
  <c r="V26" i="27"/>
  <c r="W26" i="27"/>
  <c r="X26" i="27"/>
  <c r="Y26" i="27"/>
  <c r="Z26" i="27"/>
  <c r="AA26" i="27"/>
  <c r="AB26" i="27"/>
  <c r="T30" i="27"/>
  <c r="U30" i="27"/>
  <c r="V30" i="27"/>
  <c r="W30" i="27"/>
  <c r="X30" i="27"/>
  <c r="Y30" i="27"/>
  <c r="Z30" i="27"/>
  <c r="AA30" i="27"/>
  <c r="AB30" i="27"/>
  <c r="T34" i="27"/>
  <c r="U34" i="27"/>
  <c r="V34" i="27"/>
  <c r="W34" i="27"/>
  <c r="X34" i="27"/>
  <c r="Y34" i="27"/>
  <c r="Z34" i="27"/>
  <c r="AA34" i="27"/>
  <c r="AB34" i="27"/>
  <c r="T38" i="27"/>
  <c r="U38" i="27"/>
  <c r="V38" i="27"/>
  <c r="W38" i="27"/>
  <c r="X38" i="27"/>
  <c r="Y38" i="27"/>
  <c r="Z38" i="27"/>
  <c r="AA38" i="27"/>
  <c r="AB38" i="27"/>
  <c r="T42" i="27"/>
  <c r="U42" i="27"/>
  <c r="V42" i="27"/>
  <c r="W42" i="27"/>
  <c r="X42" i="27"/>
  <c r="Y42" i="27"/>
  <c r="Z42" i="27"/>
  <c r="AA42" i="27"/>
  <c r="AB42" i="27"/>
  <c r="T46" i="27"/>
  <c r="U46" i="27"/>
  <c r="V46" i="27"/>
  <c r="W46" i="27"/>
  <c r="X46" i="27"/>
  <c r="Y46" i="27"/>
  <c r="Z46" i="27"/>
  <c r="AA46" i="27"/>
  <c r="AB46" i="27"/>
  <c r="T50" i="27"/>
  <c r="U50" i="27"/>
  <c r="V50" i="27"/>
  <c r="W50" i="27"/>
  <c r="X50" i="27"/>
  <c r="Y50" i="27"/>
  <c r="Z50" i="27"/>
  <c r="AA50" i="27"/>
  <c r="AB50" i="27"/>
  <c r="T54" i="27"/>
  <c r="U54" i="27"/>
  <c r="V54" i="27"/>
  <c r="W54" i="27"/>
  <c r="X54" i="27"/>
  <c r="Y54" i="27"/>
  <c r="Z54" i="27"/>
  <c r="AA54" i="27"/>
  <c r="AB54" i="27"/>
  <c r="T58" i="27"/>
  <c r="U58" i="27"/>
  <c r="V58" i="27"/>
  <c r="W58" i="27"/>
  <c r="X58" i="27"/>
  <c r="Y58" i="27"/>
  <c r="Z58" i="27"/>
  <c r="AA58" i="27"/>
  <c r="AB58" i="27"/>
  <c r="T62" i="27"/>
  <c r="U62" i="27"/>
  <c r="V62" i="27"/>
  <c r="W62" i="27"/>
  <c r="X62" i="27"/>
  <c r="Y62" i="27"/>
  <c r="Z62" i="27"/>
  <c r="AA62" i="27"/>
  <c r="AB62" i="27"/>
  <c r="O78" i="27"/>
  <c r="O76" i="27"/>
  <c r="O73" i="27"/>
  <c r="O72" i="27"/>
  <c r="O74" i="27"/>
  <c r="O71" i="27"/>
  <c r="O68" i="27"/>
  <c r="O67" i="27"/>
  <c r="O66" i="27"/>
  <c r="O63" i="27"/>
  <c r="S62" i="27"/>
  <c r="O62" i="27"/>
  <c r="O61" i="27"/>
  <c r="S58" i="27"/>
  <c r="O58" i="27"/>
  <c r="O57" i="27"/>
  <c r="O59" i="27"/>
  <c r="O56" i="27"/>
  <c r="S54" i="27"/>
  <c r="O53" i="27"/>
  <c r="O52" i="27"/>
  <c r="O54" i="27"/>
  <c r="O51" i="27"/>
  <c r="S50" i="27"/>
  <c r="O48" i="27"/>
  <c r="O47" i="27"/>
  <c r="S46" i="27"/>
  <c r="O46" i="27"/>
  <c r="O43" i="27"/>
  <c r="S42" i="27"/>
  <c r="O42" i="27"/>
  <c r="O44" i="27"/>
  <c r="O41" i="27"/>
  <c r="S38" i="27"/>
  <c r="O38" i="27"/>
  <c r="O37" i="27"/>
  <c r="O39" i="27"/>
  <c r="O36" i="27"/>
  <c r="S34" i="27"/>
  <c r="O33" i="27"/>
  <c r="O32" i="27"/>
  <c r="O34" i="27"/>
  <c r="O31" i="27"/>
  <c r="S30" i="27"/>
  <c r="O28" i="27"/>
  <c r="O27" i="27"/>
  <c r="O29" i="27"/>
  <c r="S26" i="27"/>
  <c r="O26" i="27"/>
  <c r="O23" i="27"/>
  <c r="S22" i="27"/>
  <c r="O22" i="27"/>
  <c r="O21" i="27"/>
  <c r="S18" i="27"/>
  <c r="O18" i="27"/>
  <c r="O17" i="27"/>
  <c r="O19" i="27"/>
  <c r="O16" i="27"/>
  <c r="S14" i="27"/>
  <c r="O13" i="27"/>
  <c r="O12" i="27"/>
  <c r="O14" i="27"/>
  <c r="O11" i="27"/>
  <c r="S10" i="27"/>
  <c r="O8" i="27"/>
  <c r="O7" i="27"/>
  <c r="S6" i="27"/>
  <c r="O6" i="27"/>
  <c r="O44" i="26"/>
  <c r="O43" i="26"/>
  <c r="O45" i="26"/>
  <c r="AB42" i="26"/>
  <c r="AA42" i="26"/>
  <c r="Z42" i="26"/>
  <c r="Y42" i="26"/>
  <c r="X42" i="26"/>
  <c r="W42" i="26"/>
  <c r="V42" i="26"/>
  <c r="U42" i="26"/>
  <c r="T42" i="26"/>
  <c r="S42" i="26"/>
  <c r="O42" i="26"/>
  <c r="O40" i="26"/>
  <c r="O39" i="26"/>
  <c r="O41" i="26"/>
  <c r="AB38" i="26"/>
  <c r="AA38" i="26"/>
  <c r="Z38" i="26"/>
  <c r="Y38" i="26"/>
  <c r="X38" i="26"/>
  <c r="W38" i="26"/>
  <c r="V38" i="26"/>
  <c r="U38" i="26"/>
  <c r="T38" i="26"/>
  <c r="S38" i="26"/>
  <c r="O38" i="26"/>
  <c r="O36" i="26"/>
  <c r="O35" i="26"/>
  <c r="O37" i="26"/>
  <c r="AB34" i="26"/>
  <c r="AA34" i="26"/>
  <c r="Z34" i="26"/>
  <c r="Y34" i="26"/>
  <c r="X34" i="26"/>
  <c r="W34" i="26"/>
  <c r="V34" i="26"/>
  <c r="U34" i="26"/>
  <c r="T34" i="26"/>
  <c r="S34" i="26"/>
  <c r="O34" i="26"/>
  <c r="O32" i="26"/>
  <c r="O31" i="26"/>
  <c r="O33" i="26"/>
  <c r="AB30" i="26"/>
  <c r="AA30" i="26"/>
  <c r="Z30" i="26"/>
  <c r="Y30" i="26"/>
  <c r="X30" i="26"/>
  <c r="W30" i="26"/>
  <c r="V30" i="26"/>
  <c r="U30" i="26"/>
  <c r="T30" i="26"/>
  <c r="S30" i="26"/>
  <c r="O30" i="26"/>
  <c r="O28" i="26"/>
  <c r="O27" i="26"/>
  <c r="O29" i="26"/>
  <c r="AB26" i="26"/>
  <c r="AA26" i="26"/>
  <c r="Z26" i="26"/>
  <c r="Y26" i="26"/>
  <c r="X26" i="26"/>
  <c r="W26" i="26"/>
  <c r="V26" i="26"/>
  <c r="U26" i="26"/>
  <c r="T26" i="26"/>
  <c r="S26" i="26"/>
  <c r="O26" i="26"/>
  <c r="O24" i="26"/>
  <c r="O23" i="26"/>
  <c r="O25" i="26"/>
  <c r="AB22" i="26"/>
  <c r="AA22" i="26"/>
  <c r="Z22" i="26"/>
  <c r="Y22" i="26"/>
  <c r="X22" i="26"/>
  <c r="W22" i="26"/>
  <c r="V22" i="26"/>
  <c r="U22" i="26"/>
  <c r="T22" i="26"/>
  <c r="S22" i="26"/>
  <c r="O22" i="26"/>
  <c r="O20" i="26"/>
  <c r="O19" i="26"/>
  <c r="O21" i="26"/>
  <c r="AB18" i="26"/>
  <c r="AA18" i="26"/>
  <c r="Z18" i="26"/>
  <c r="Y18" i="26"/>
  <c r="X18" i="26"/>
  <c r="W18" i="26"/>
  <c r="V18" i="26"/>
  <c r="U18" i="26"/>
  <c r="T18" i="26"/>
  <c r="S18" i="26"/>
  <c r="O18" i="26"/>
  <c r="O16" i="26"/>
  <c r="O15" i="26"/>
  <c r="O17" i="26"/>
  <c r="AB14" i="26"/>
  <c r="AA14" i="26"/>
  <c r="Z14" i="26"/>
  <c r="Y14" i="26"/>
  <c r="X14" i="26"/>
  <c r="W14" i="26"/>
  <c r="V14" i="26"/>
  <c r="U14" i="26"/>
  <c r="T14" i="26"/>
  <c r="S14" i="26"/>
  <c r="O14" i="26"/>
  <c r="O12" i="26"/>
  <c r="O11" i="26"/>
  <c r="O13" i="26"/>
  <c r="AB10" i="26"/>
  <c r="AA10" i="26"/>
  <c r="Z10" i="26"/>
  <c r="Y10" i="26"/>
  <c r="X10" i="26"/>
  <c r="W10" i="26"/>
  <c r="V10" i="26"/>
  <c r="U10" i="26"/>
  <c r="T10" i="26"/>
  <c r="S10" i="26"/>
  <c r="O10" i="26"/>
  <c r="O8" i="26"/>
  <c r="O7" i="26"/>
  <c r="O9" i="26"/>
  <c r="AB6" i="26"/>
  <c r="AA6" i="26"/>
  <c r="Z6" i="26"/>
  <c r="Y6" i="26"/>
  <c r="X6" i="26"/>
  <c r="W6" i="26"/>
  <c r="V6" i="26"/>
  <c r="U6" i="26"/>
  <c r="T6" i="26"/>
  <c r="S6" i="26"/>
  <c r="O6" i="26"/>
  <c r="K8" i="11"/>
  <c r="K7" i="11"/>
  <c r="K10" i="11"/>
  <c r="K13" i="11"/>
  <c r="K5" i="11"/>
  <c r="K6" i="11"/>
  <c r="K3" i="11"/>
  <c r="K11" i="11"/>
  <c r="K9" i="11"/>
  <c r="K12" i="11"/>
  <c r="K4" i="11"/>
  <c r="K14" i="11"/>
  <c r="L7" i="11"/>
  <c r="M7" i="11"/>
  <c r="N7" i="11"/>
  <c r="O7" i="11"/>
  <c r="L10" i="11"/>
  <c r="M10" i="11"/>
  <c r="N10" i="11"/>
  <c r="O10" i="11"/>
  <c r="L13" i="11"/>
  <c r="M13" i="11"/>
  <c r="N13" i="11"/>
  <c r="O13" i="11"/>
  <c r="L5" i="11"/>
  <c r="M5" i="11"/>
  <c r="N5" i="11"/>
  <c r="O5" i="11"/>
  <c r="L6" i="11"/>
  <c r="M6" i="11"/>
  <c r="N6" i="11"/>
  <c r="O6" i="11"/>
  <c r="L3" i="11"/>
  <c r="M3" i="11"/>
  <c r="N3" i="11"/>
  <c r="O3" i="11"/>
  <c r="L11" i="11"/>
  <c r="M11" i="11"/>
  <c r="N11" i="11"/>
  <c r="O11" i="11"/>
  <c r="L9" i="11"/>
  <c r="M9" i="11"/>
  <c r="N9" i="11"/>
  <c r="O9" i="11"/>
  <c r="L12" i="11"/>
  <c r="M12" i="11"/>
  <c r="N12" i="11"/>
  <c r="O12" i="11"/>
  <c r="L4" i="11"/>
  <c r="M4" i="11"/>
  <c r="N4" i="11"/>
  <c r="O4" i="11"/>
  <c r="L14" i="11"/>
  <c r="M14" i="11"/>
  <c r="N14" i="11"/>
  <c r="O14" i="11"/>
  <c r="AB74" i="25"/>
  <c r="AA74" i="25"/>
  <c r="Z74" i="25"/>
  <c r="Y74" i="25"/>
  <c r="X74" i="25"/>
  <c r="W74" i="25"/>
  <c r="V74" i="25"/>
  <c r="U74" i="25"/>
  <c r="T74" i="25"/>
  <c r="S74" i="25"/>
  <c r="AB70" i="25"/>
  <c r="AA70" i="25"/>
  <c r="Z70" i="25"/>
  <c r="Y70" i="25"/>
  <c r="X70" i="25"/>
  <c r="W70" i="25"/>
  <c r="V70" i="25"/>
  <c r="U70" i="25"/>
  <c r="T70" i="25"/>
  <c r="S70" i="25"/>
  <c r="AB66" i="25"/>
  <c r="AA66" i="25"/>
  <c r="Z66" i="25"/>
  <c r="Y66" i="25"/>
  <c r="X66" i="25"/>
  <c r="W66" i="25"/>
  <c r="V66" i="25"/>
  <c r="U66" i="25"/>
  <c r="T66" i="25"/>
  <c r="S66" i="25"/>
  <c r="O76" i="25"/>
  <c r="O75" i="25"/>
  <c r="O77" i="25"/>
  <c r="O74" i="25"/>
  <c r="O72" i="25"/>
  <c r="O71" i="25"/>
  <c r="O73" i="25"/>
  <c r="O70" i="25"/>
  <c r="O68" i="25"/>
  <c r="O67" i="25"/>
  <c r="O69" i="25"/>
  <c r="O66" i="25"/>
  <c r="O64" i="25"/>
  <c r="O63" i="25"/>
  <c r="O65" i="25"/>
  <c r="AB62" i="25"/>
  <c r="AA62" i="25"/>
  <c r="Z62" i="25"/>
  <c r="Y62" i="25"/>
  <c r="X62" i="25"/>
  <c r="W62" i="25"/>
  <c r="V62" i="25"/>
  <c r="U62" i="25"/>
  <c r="T62" i="25"/>
  <c r="S62" i="25"/>
  <c r="O62" i="25"/>
  <c r="O60" i="25"/>
  <c r="O59" i="25"/>
  <c r="O61" i="25"/>
  <c r="AB58" i="25"/>
  <c r="AA58" i="25"/>
  <c r="Z58" i="25"/>
  <c r="Y58" i="25"/>
  <c r="X58" i="25"/>
  <c r="W58" i="25"/>
  <c r="V58" i="25"/>
  <c r="U58" i="25"/>
  <c r="T58" i="25"/>
  <c r="S58" i="25"/>
  <c r="O58" i="25"/>
  <c r="O56" i="25"/>
  <c r="O55" i="25"/>
  <c r="O57" i="25"/>
  <c r="AB54" i="25"/>
  <c r="AA54" i="25"/>
  <c r="Z54" i="25"/>
  <c r="Y54" i="25"/>
  <c r="X54" i="25"/>
  <c r="W54" i="25"/>
  <c r="V54" i="25"/>
  <c r="U54" i="25"/>
  <c r="T54" i="25"/>
  <c r="S54" i="25"/>
  <c r="O54" i="25"/>
  <c r="O52" i="25"/>
  <c r="O51" i="25"/>
  <c r="O53" i="25"/>
  <c r="AB50" i="25"/>
  <c r="AA50" i="25"/>
  <c r="Z50" i="25"/>
  <c r="Y50" i="25"/>
  <c r="X50" i="25"/>
  <c r="W50" i="25"/>
  <c r="V50" i="25"/>
  <c r="U50" i="25"/>
  <c r="T50" i="25"/>
  <c r="S50" i="25"/>
  <c r="O50" i="25"/>
  <c r="O48" i="25"/>
  <c r="O47" i="25"/>
  <c r="O49" i="25"/>
  <c r="AB46" i="25"/>
  <c r="AA46" i="25"/>
  <c r="Z46" i="25"/>
  <c r="Y46" i="25"/>
  <c r="X46" i="25"/>
  <c r="W46" i="25"/>
  <c r="V46" i="25"/>
  <c r="U46" i="25"/>
  <c r="T46" i="25"/>
  <c r="S46" i="25"/>
  <c r="O46" i="25"/>
  <c r="O44" i="25"/>
  <c r="O43" i="25"/>
  <c r="O45" i="25"/>
  <c r="AB42" i="25"/>
  <c r="AA42" i="25"/>
  <c r="Z42" i="25"/>
  <c r="Y42" i="25"/>
  <c r="X42" i="25"/>
  <c r="W42" i="25"/>
  <c r="V42" i="25"/>
  <c r="V6" i="25"/>
  <c r="V10" i="25"/>
  <c r="V14" i="25"/>
  <c r="V18" i="25"/>
  <c r="V22" i="25"/>
  <c r="V26" i="25"/>
  <c r="V30" i="25"/>
  <c r="V34" i="25"/>
  <c r="V38" i="25"/>
  <c r="F45" i="25"/>
  <c r="U42" i="25"/>
  <c r="T42" i="25"/>
  <c r="S42" i="25"/>
  <c r="O42" i="25"/>
  <c r="O40" i="25"/>
  <c r="O39" i="25"/>
  <c r="O41" i="25"/>
  <c r="AB38" i="25"/>
  <c r="AA38" i="25"/>
  <c r="Z38" i="25"/>
  <c r="Y38" i="25"/>
  <c r="X38" i="25"/>
  <c r="W38" i="25"/>
  <c r="U38" i="25"/>
  <c r="T38" i="25"/>
  <c r="S38" i="25"/>
  <c r="O38" i="25"/>
  <c r="O36" i="25"/>
  <c r="O35" i="25"/>
  <c r="O37" i="25"/>
  <c r="AB34" i="25"/>
  <c r="AA34" i="25"/>
  <c r="Z34" i="25"/>
  <c r="Y34" i="25"/>
  <c r="X34" i="25"/>
  <c r="W34" i="25"/>
  <c r="U34" i="25"/>
  <c r="T34" i="25"/>
  <c r="S34" i="25"/>
  <c r="O34" i="25"/>
  <c r="O32" i="25"/>
  <c r="O31" i="25"/>
  <c r="O33" i="25"/>
  <c r="AB30" i="25"/>
  <c r="AA30" i="25"/>
  <c r="Z30" i="25"/>
  <c r="Y30" i="25"/>
  <c r="X30" i="25"/>
  <c r="W30" i="25"/>
  <c r="U30" i="25"/>
  <c r="T30" i="25"/>
  <c r="S30" i="25"/>
  <c r="O30" i="25"/>
  <c r="O28" i="25"/>
  <c r="O27" i="25"/>
  <c r="O29" i="25"/>
  <c r="AB26" i="25"/>
  <c r="AA26" i="25"/>
  <c r="Z26" i="25"/>
  <c r="Y26" i="25"/>
  <c r="X26" i="25"/>
  <c r="W26" i="25"/>
  <c r="U26" i="25"/>
  <c r="T26" i="25"/>
  <c r="S26" i="25"/>
  <c r="O26" i="25"/>
  <c r="O24" i="25"/>
  <c r="O23" i="25"/>
  <c r="O25" i="25"/>
  <c r="AB22" i="25"/>
  <c r="AA22" i="25"/>
  <c r="Z22" i="25"/>
  <c r="Y22" i="25"/>
  <c r="X22" i="25"/>
  <c r="W22" i="25"/>
  <c r="U22" i="25"/>
  <c r="T22" i="25"/>
  <c r="S22" i="25"/>
  <c r="O22" i="25"/>
  <c r="O20" i="25"/>
  <c r="O19" i="25"/>
  <c r="O21" i="25"/>
  <c r="AB18" i="25"/>
  <c r="AB6" i="25"/>
  <c r="AB10" i="25"/>
  <c r="AB14" i="25"/>
  <c r="L49" i="25"/>
  <c r="AA18" i="25"/>
  <c r="Z18" i="25"/>
  <c r="Y18" i="25"/>
  <c r="X18" i="25"/>
  <c r="W18" i="25"/>
  <c r="U18" i="25"/>
  <c r="T18" i="25"/>
  <c r="S18" i="25"/>
  <c r="O18" i="25"/>
  <c r="O16" i="25"/>
  <c r="O15" i="25"/>
  <c r="O17" i="25"/>
  <c r="AA14" i="25"/>
  <c r="Z14" i="25"/>
  <c r="Y14" i="25"/>
  <c r="X14" i="25"/>
  <c r="W14" i="25"/>
  <c r="U14" i="25"/>
  <c r="T14" i="25"/>
  <c r="S14" i="25"/>
  <c r="O14" i="25"/>
  <c r="O12" i="25"/>
  <c r="O11" i="25"/>
  <c r="O13" i="25"/>
  <c r="AA10" i="25"/>
  <c r="Z10" i="25"/>
  <c r="Y10" i="25"/>
  <c r="X10" i="25"/>
  <c r="X6" i="25"/>
  <c r="H13" i="25"/>
  <c r="W10" i="25"/>
  <c r="U10" i="25"/>
  <c r="T10" i="25"/>
  <c r="T6" i="25"/>
  <c r="D61" i="25"/>
  <c r="S10" i="25"/>
  <c r="O10" i="25"/>
  <c r="O8" i="25"/>
  <c r="O7" i="25"/>
  <c r="O9" i="25"/>
  <c r="AA6" i="25"/>
  <c r="K69" i="25"/>
  <c r="Z6" i="25"/>
  <c r="Y6" i="25"/>
  <c r="W6" i="25"/>
  <c r="G17" i="25"/>
  <c r="U6" i="25"/>
  <c r="S6" i="25"/>
  <c r="O6" i="25"/>
  <c r="G77" i="25"/>
  <c r="K14" i="3"/>
  <c r="O34" i="24"/>
  <c r="O35" i="24"/>
  <c r="O37" i="24"/>
  <c r="O36" i="24"/>
  <c r="S62" i="24"/>
  <c r="T62" i="24"/>
  <c r="U62" i="24"/>
  <c r="V62" i="24"/>
  <c r="W62" i="24"/>
  <c r="X62" i="24"/>
  <c r="Y62" i="24"/>
  <c r="Z62" i="24"/>
  <c r="AA62" i="24"/>
  <c r="AB62" i="24"/>
  <c r="S58" i="24"/>
  <c r="T58" i="24"/>
  <c r="U58" i="24"/>
  <c r="V58" i="24"/>
  <c r="W58" i="24"/>
  <c r="X58" i="24"/>
  <c r="Y58" i="24"/>
  <c r="Z58" i="24"/>
  <c r="AA58" i="24"/>
  <c r="AB58" i="24"/>
  <c r="O64" i="24"/>
  <c r="O63" i="24"/>
  <c r="O62" i="24"/>
  <c r="O60" i="24"/>
  <c r="O59" i="24"/>
  <c r="O61" i="24"/>
  <c r="O58" i="24"/>
  <c r="O56" i="24"/>
  <c r="O55" i="24"/>
  <c r="O57" i="24"/>
  <c r="O54" i="24"/>
  <c r="O52" i="24"/>
  <c r="O51" i="24"/>
  <c r="O50" i="24"/>
  <c r="O48" i="24"/>
  <c r="O47" i="24"/>
  <c r="O46" i="24"/>
  <c r="AB54" i="24"/>
  <c r="AA54" i="24"/>
  <c r="Z54" i="24"/>
  <c r="Y54" i="24"/>
  <c r="X54" i="24"/>
  <c r="W54" i="24"/>
  <c r="V54" i="24"/>
  <c r="U54" i="24"/>
  <c r="T54" i="24"/>
  <c r="S54" i="24"/>
  <c r="O44" i="24"/>
  <c r="O43" i="24"/>
  <c r="O45" i="24"/>
  <c r="O42" i="24"/>
  <c r="AB50" i="24"/>
  <c r="AA50" i="24"/>
  <c r="Z50" i="24"/>
  <c r="Y50" i="24"/>
  <c r="X50" i="24"/>
  <c r="W50" i="24"/>
  <c r="V50" i="24"/>
  <c r="U50" i="24"/>
  <c r="T50" i="24"/>
  <c r="S50" i="24"/>
  <c r="O40" i="24"/>
  <c r="O39" i="24"/>
  <c r="O41" i="24"/>
  <c r="AB46" i="24"/>
  <c r="AA46" i="24"/>
  <c r="Z46" i="24"/>
  <c r="Y46" i="24"/>
  <c r="X46" i="24"/>
  <c r="W46" i="24"/>
  <c r="V46" i="24"/>
  <c r="U46" i="24"/>
  <c r="T46" i="24"/>
  <c r="S46" i="24"/>
  <c r="O38" i="24"/>
  <c r="AB42" i="24"/>
  <c r="AA42" i="24"/>
  <c r="Z42" i="24"/>
  <c r="Y42" i="24"/>
  <c r="X42" i="24"/>
  <c r="W42" i="24"/>
  <c r="V42" i="24"/>
  <c r="U42" i="24"/>
  <c r="T42" i="24"/>
  <c r="S42" i="24"/>
  <c r="AB38" i="24"/>
  <c r="AA38" i="24"/>
  <c r="Z38" i="24"/>
  <c r="Y38" i="24"/>
  <c r="X38" i="24"/>
  <c r="W38" i="24"/>
  <c r="V38" i="24"/>
  <c r="U38" i="24"/>
  <c r="T38" i="24"/>
  <c r="S38" i="24"/>
  <c r="O32" i="24"/>
  <c r="O31" i="24"/>
  <c r="O33" i="24"/>
  <c r="O30" i="24"/>
  <c r="AB34" i="24"/>
  <c r="AA34" i="24"/>
  <c r="Z34" i="24"/>
  <c r="Y34" i="24"/>
  <c r="X34" i="24"/>
  <c r="W34" i="24"/>
  <c r="V34" i="24"/>
  <c r="U34" i="24"/>
  <c r="T34" i="24"/>
  <c r="S34" i="24"/>
  <c r="O28" i="24"/>
  <c r="O27" i="24"/>
  <c r="O26" i="24"/>
  <c r="AB30" i="24"/>
  <c r="AA30" i="24"/>
  <c r="Z30" i="24"/>
  <c r="Y30" i="24"/>
  <c r="X30" i="24"/>
  <c r="W30" i="24"/>
  <c r="V30" i="24"/>
  <c r="U30" i="24"/>
  <c r="T30" i="24"/>
  <c r="S30" i="24"/>
  <c r="O24" i="24"/>
  <c r="O23" i="24"/>
  <c r="O25" i="24"/>
  <c r="AB26" i="24"/>
  <c r="AA26" i="24"/>
  <c r="Z26" i="24"/>
  <c r="Y26" i="24"/>
  <c r="X26" i="24"/>
  <c r="W26" i="24"/>
  <c r="V26" i="24"/>
  <c r="U26" i="24"/>
  <c r="T26" i="24"/>
  <c r="S26" i="24"/>
  <c r="O22" i="24"/>
  <c r="O20" i="24"/>
  <c r="AB22" i="24"/>
  <c r="AA22" i="24"/>
  <c r="Z22" i="24"/>
  <c r="Y22" i="24"/>
  <c r="X22" i="24"/>
  <c r="W22" i="24"/>
  <c r="V22" i="24"/>
  <c r="U22" i="24"/>
  <c r="T22" i="24"/>
  <c r="S22" i="24"/>
  <c r="O19" i="24"/>
  <c r="O21" i="24"/>
  <c r="O18" i="24"/>
  <c r="AB18" i="24"/>
  <c r="AA18" i="24"/>
  <c r="Z18" i="24"/>
  <c r="Y18" i="24"/>
  <c r="X18" i="24"/>
  <c r="W18" i="24"/>
  <c r="V18" i="24"/>
  <c r="U18" i="24"/>
  <c r="T18" i="24"/>
  <c r="S18" i="24"/>
  <c r="O16" i="24"/>
  <c r="O15" i="24"/>
  <c r="O14" i="24"/>
  <c r="AB14" i="24"/>
  <c r="AA14" i="24"/>
  <c r="Z14" i="24"/>
  <c r="Y14" i="24"/>
  <c r="X14" i="24"/>
  <c r="W14" i="24"/>
  <c r="V14" i="24"/>
  <c r="U14" i="24"/>
  <c r="T14" i="24"/>
  <c r="S14" i="24"/>
  <c r="O12" i="24"/>
  <c r="O11" i="24"/>
  <c r="O13" i="24"/>
  <c r="O10" i="24"/>
  <c r="AB10" i="24"/>
  <c r="AA10" i="24"/>
  <c r="Z10" i="24"/>
  <c r="Y10" i="24"/>
  <c r="X10" i="24"/>
  <c r="W10" i="24"/>
  <c r="V10" i="24"/>
  <c r="U10" i="24"/>
  <c r="T10" i="24"/>
  <c r="S10" i="24"/>
  <c r="O8" i="24"/>
  <c r="O7" i="24"/>
  <c r="O9" i="24"/>
  <c r="AB6" i="24"/>
  <c r="AA6" i="24"/>
  <c r="Z6" i="24"/>
  <c r="Y6" i="24"/>
  <c r="X6" i="24"/>
  <c r="W6" i="24"/>
  <c r="V6" i="24"/>
  <c r="U6" i="24"/>
  <c r="T6" i="24"/>
  <c r="S6" i="24"/>
  <c r="C9" i="24"/>
  <c r="O6" i="24"/>
  <c r="I13" i="24"/>
  <c r="O65" i="24"/>
  <c r="O53" i="24"/>
  <c r="O49" i="24"/>
  <c r="O29" i="24"/>
  <c r="O17" i="24"/>
  <c r="O68" i="23"/>
  <c r="O67" i="23"/>
  <c r="O69" i="23"/>
  <c r="O66" i="23"/>
  <c r="O63" i="23"/>
  <c r="O62" i="23"/>
  <c r="O64" i="23"/>
  <c r="O61" i="23"/>
  <c r="O58" i="23"/>
  <c r="O57" i="23"/>
  <c r="O59" i="23"/>
  <c r="O56" i="23"/>
  <c r="AB54" i="23"/>
  <c r="AA54" i="23"/>
  <c r="Z54" i="23"/>
  <c r="Y54" i="23"/>
  <c r="X54" i="23"/>
  <c r="W54" i="23"/>
  <c r="V54" i="23"/>
  <c r="U54" i="23"/>
  <c r="T54" i="23"/>
  <c r="S54" i="23"/>
  <c r="O53" i="23"/>
  <c r="O52" i="23"/>
  <c r="O54" i="23"/>
  <c r="O51" i="23"/>
  <c r="AB50" i="23"/>
  <c r="AA50" i="23"/>
  <c r="Z50" i="23"/>
  <c r="Y50" i="23"/>
  <c r="X50" i="23"/>
  <c r="W50" i="23"/>
  <c r="V50" i="23"/>
  <c r="U50" i="23"/>
  <c r="T50" i="23"/>
  <c r="S50" i="23"/>
  <c r="O48" i="23"/>
  <c r="O47" i="23"/>
  <c r="O49" i="23"/>
  <c r="AB46" i="23"/>
  <c r="AA46" i="23"/>
  <c r="Z46" i="23"/>
  <c r="Y46" i="23"/>
  <c r="X46" i="23"/>
  <c r="W46" i="23"/>
  <c r="V46" i="23"/>
  <c r="U46" i="23"/>
  <c r="T46" i="23"/>
  <c r="S46" i="23"/>
  <c r="O46" i="23"/>
  <c r="O43" i="23"/>
  <c r="AB42" i="23"/>
  <c r="AA42" i="23"/>
  <c r="Z42" i="23"/>
  <c r="Y42" i="23"/>
  <c r="X42" i="23"/>
  <c r="W42" i="23"/>
  <c r="V42" i="23"/>
  <c r="U42" i="23"/>
  <c r="T42" i="23"/>
  <c r="S42" i="23"/>
  <c r="O42" i="23"/>
  <c r="O44" i="23"/>
  <c r="O41" i="23"/>
  <c r="AB38" i="23"/>
  <c r="AA38" i="23"/>
  <c r="Z38" i="23"/>
  <c r="Y38" i="23"/>
  <c r="X38" i="23"/>
  <c r="W38" i="23"/>
  <c r="V38" i="23"/>
  <c r="U38" i="23"/>
  <c r="T38" i="23"/>
  <c r="S38" i="23"/>
  <c r="O38" i="23"/>
  <c r="O37" i="23"/>
  <c r="O39" i="23"/>
  <c r="O36" i="23"/>
  <c r="AB34" i="23"/>
  <c r="AA34" i="23"/>
  <c r="Z34" i="23"/>
  <c r="Y34" i="23"/>
  <c r="X34" i="23"/>
  <c r="W34" i="23"/>
  <c r="V34" i="23"/>
  <c r="U34" i="23"/>
  <c r="T34" i="23"/>
  <c r="S34" i="23"/>
  <c r="O33" i="23"/>
  <c r="O32" i="23"/>
  <c r="O34" i="23"/>
  <c r="O31" i="23"/>
  <c r="AB30" i="23"/>
  <c r="AA30" i="23"/>
  <c r="Z30" i="23"/>
  <c r="Y30" i="23"/>
  <c r="X30" i="23"/>
  <c r="W30" i="23"/>
  <c r="V30" i="23"/>
  <c r="U30" i="23"/>
  <c r="T30" i="23"/>
  <c r="S30" i="23"/>
  <c r="O28" i="23"/>
  <c r="O27" i="23"/>
  <c r="O29" i="23"/>
  <c r="AB26" i="23"/>
  <c r="AA26" i="23"/>
  <c r="Z26" i="23"/>
  <c r="Y26" i="23"/>
  <c r="X26" i="23"/>
  <c r="W26" i="23"/>
  <c r="V26" i="23"/>
  <c r="U26" i="23"/>
  <c r="T26" i="23"/>
  <c r="S26" i="23"/>
  <c r="O26" i="23"/>
  <c r="O23" i="23"/>
  <c r="AB22" i="23"/>
  <c r="AA22" i="23"/>
  <c r="Z22" i="23"/>
  <c r="Y22" i="23"/>
  <c r="X22" i="23"/>
  <c r="W22" i="23"/>
  <c r="V22" i="23"/>
  <c r="U22" i="23"/>
  <c r="T22" i="23"/>
  <c r="S22" i="23"/>
  <c r="O22" i="23"/>
  <c r="O24" i="23"/>
  <c r="O21" i="23"/>
  <c r="AB18" i="23"/>
  <c r="AA18" i="23"/>
  <c r="Z18" i="23"/>
  <c r="Y18" i="23"/>
  <c r="X18" i="23"/>
  <c r="W18" i="23"/>
  <c r="V18" i="23"/>
  <c r="U18" i="23"/>
  <c r="T18" i="23"/>
  <c r="S18" i="23"/>
  <c r="O18" i="23"/>
  <c r="O17" i="23"/>
  <c r="O19" i="23"/>
  <c r="O16" i="23"/>
  <c r="AB14" i="23"/>
  <c r="AA14" i="23"/>
  <c r="Z14" i="23"/>
  <c r="Y14" i="23"/>
  <c r="X14" i="23"/>
  <c r="W14" i="23"/>
  <c r="V14" i="23"/>
  <c r="U14" i="23"/>
  <c r="T14" i="23"/>
  <c r="S14" i="23"/>
  <c r="O13" i="23"/>
  <c r="O12" i="23"/>
  <c r="O14" i="23"/>
  <c r="O11" i="23"/>
  <c r="AB10" i="23"/>
  <c r="AA10" i="23"/>
  <c r="Z10" i="23"/>
  <c r="Y10" i="23"/>
  <c r="X10" i="23"/>
  <c r="W10" i="23"/>
  <c r="V10" i="23"/>
  <c r="U10" i="23"/>
  <c r="T10" i="23"/>
  <c r="S10" i="23"/>
  <c r="O8" i="23"/>
  <c r="O7" i="23"/>
  <c r="O9" i="23"/>
  <c r="AB6" i="23"/>
  <c r="AA6" i="23"/>
  <c r="Z6" i="23"/>
  <c r="Y6" i="23"/>
  <c r="X6" i="23"/>
  <c r="W6" i="23"/>
  <c r="V6" i="23"/>
  <c r="U6" i="23"/>
  <c r="E34" i="23"/>
  <c r="T6" i="23"/>
  <c r="S6" i="23"/>
  <c r="O6" i="23"/>
  <c r="L24" i="23"/>
  <c r="O76" i="22"/>
  <c r="O77" i="22"/>
  <c r="O78" i="22"/>
  <c r="AB62" i="22"/>
  <c r="AA62" i="22"/>
  <c r="Z62" i="22"/>
  <c r="Y62" i="22"/>
  <c r="X62" i="22"/>
  <c r="W62" i="22"/>
  <c r="V62" i="22"/>
  <c r="U62" i="22"/>
  <c r="T62" i="22"/>
  <c r="S62" i="22"/>
  <c r="O73" i="22"/>
  <c r="O72" i="22"/>
  <c r="O74" i="22"/>
  <c r="O71" i="22"/>
  <c r="O68" i="22"/>
  <c r="O67" i="22"/>
  <c r="O69" i="22"/>
  <c r="O66" i="22"/>
  <c r="O63" i="22"/>
  <c r="O62" i="22"/>
  <c r="O64" i="22"/>
  <c r="O61" i="22"/>
  <c r="AB58" i="22"/>
  <c r="AA58" i="22"/>
  <c r="Z58" i="22"/>
  <c r="Y58" i="22"/>
  <c r="X58" i="22"/>
  <c r="W58" i="22"/>
  <c r="V58" i="22"/>
  <c r="U58" i="22"/>
  <c r="T58" i="22"/>
  <c r="S58" i="22"/>
  <c r="O58" i="22"/>
  <c r="O57" i="22"/>
  <c r="O59" i="22"/>
  <c r="O56" i="22"/>
  <c r="AB54" i="22"/>
  <c r="AA54" i="22"/>
  <c r="Z54" i="22"/>
  <c r="Y54" i="22"/>
  <c r="X54" i="22"/>
  <c r="W54" i="22"/>
  <c r="V54" i="22"/>
  <c r="U54" i="22"/>
  <c r="T54" i="22"/>
  <c r="S54" i="22"/>
  <c r="O53" i="22"/>
  <c r="O52" i="22"/>
  <c r="O54" i="22"/>
  <c r="O51" i="22"/>
  <c r="AB50" i="22"/>
  <c r="AA50" i="22"/>
  <c r="Z50" i="22"/>
  <c r="Y50" i="22"/>
  <c r="X50" i="22"/>
  <c r="W50" i="22"/>
  <c r="V50" i="22"/>
  <c r="U50" i="22"/>
  <c r="T50" i="22"/>
  <c r="S50" i="22"/>
  <c r="O48" i="22"/>
  <c r="O47" i="22"/>
  <c r="O49" i="22"/>
  <c r="AB46" i="22"/>
  <c r="AA46" i="22"/>
  <c r="Z46" i="22"/>
  <c r="Y46" i="22"/>
  <c r="X46" i="22"/>
  <c r="W46" i="22"/>
  <c r="V46" i="22"/>
  <c r="U46" i="22"/>
  <c r="T46" i="22"/>
  <c r="S46" i="22"/>
  <c r="O46" i="22"/>
  <c r="O43" i="22"/>
  <c r="AB42" i="22"/>
  <c r="AA42" i="22"/>
  <c r="Z42" i="22"/>
  <c r="Y42" i="22"/>
  <c r="X42" i="22"/>
  <c r="W42" i="22"/>
  <c r="V42" i="22"/>
  <c r="U42" i="22"/>
  <c r="T42" i="22"/>
  <c r="S42" i="22"/>
  <c r="O42" i="22"/>
  <c r="O44" i="22"/>
  <c r="O41" i="22"/>
  <c r="AB38" i="22"/>
  <c r="AA38" i="22"/>
  <c r="Z38" i="22"/>
  <c r="Y38" i="22"/>
  <c r="X38" i="22"/>
  <c r="W38" i="22"/>
  <c r="V38" i="22"/>
  <c r="U38" i="22"/>
  <c r="T38" i="22"/>
  <c r="S38" i="22"/>
  <c r="O38" i="22"/>
  <c r="O37" i="22"/>
  <c r="O39" i="22"/>
  <c r="O36" i="22"/>
  <c r="AB34" i="22"/>
  <c r="AA34" i="22"/>
  <c r="Z34" i="22"/>
  <c r="Y34" i="22"/>
  <c r="X34" i="22"/>
  <c r="W34" i="22"/>
  <c r="V34" i="22"/>
  <c r="U34" i="22"/>
  <c r="T34" i="22"/>
  <c r="S34" i="22"/>
  <c r="O33" i="22"/>
  <c r="O32" i="22"/>
  <c r="O34" i="22"/>
  <c r="O31" i="22"/>
  <c r="AB30" i="22"/>
  <c r="AA30" i="22"/>
  <c r="Z30" i="22"/>
  <c r="Y30" i="22"/>
  <c r="X30" i="22"/>
  <c r="W30" i="22"/>
  <c r="V30" i="22"/>
  <c r="U30" i="22"/>
  <c r="T30" i="22"/>
  <c r="S30" i="22"/>
  <c r="O28" i="22"/>
  <c r="O27" i="22"/>
  <c r="O29" i="22"/>
  <c r="AB26" i="22"/>
  <c r="AA26" i="22"/>
  <c r="Z26" i="22"/>
  <c r="Y26" i="22"/>
  <c r="X26" i="22"/>
  <c r="W26" i="22"/>
  <c r="V26" i="22"/>
  <c r="U26" i="22"/>
  <c r="T26" i="22"/>
  <c r="S26" i="22"/>
  <c r="O26" i="22"/>
  <c r="O23" i="22"/>
  <c r="AB22" i="22"/>
  <c r="AA22" i="22"/>
  <c r="Z22" i="22"/>
  <c r="Y22" i="22"/>
  <c r="X22" i="22"/>
  <c r="W22" i="22"/>
  <c r="V22" i="22"/>
  <c r="U22" i="22"/>
  <c r="T22" i="22"/>
  <c r="S22" i="22"/>
  <c r="O22" i="22"/>
  <c r="O24" i="22"/>
  <c r="O21" i="22"/>
  <c r="AB18" i="22"/>
  <c r="AA18" i="22"/>
  <c r="AA6" i="22"/>
  <c r="AA10" i="22"/>
  <c r="AA14" i="22"/>
  <c r="K9" i="22"/>
  <c r="Z18" i="22"/>
  <c r="Y18" i="22"/>
  <c r="X18" i="22"/>
  <c r="W18" i="22"/>
  <c r="V18" i="22"/>
  <c r="U18" i="22"/>
  <c r="T18" i="22"/>
  <c r="S18" i="22"/>
  <c r="S14" i="22"/>
  <c r="S6" i="22"/>
  <c r="S10" i="22"/>
  <c r="C19" i="22"/>
  <c r="O18" i="22"/>
  <c r="O17" i="22"/>
  <c r="O19" i="22"/>
  <c r="O16" i="22"/>
  <c r="AB14" i="22"/>
  <c r="AB6" i="22"/>
  <c r="AB10" i="22"/>
  <c r="L39" i="22"/>
  <c r="Z14" i="22"/>
  <c r="Y14" i="22"/>
  <c r="X14" i="22"/>
  <c r="W14" i="22"/>
  <c r="V14" i="22"/>
  <c r="U14" i="22"/>
  <c r="T14" i="22"/>
  <c r="O13" i="22"/>
  <c r="O12" i="22"/>
  <c r="O14" i="22"/>
  <c r="O11" i="22"/>
  <c r="Z10" i="22"/>
  <c r="Y10" i="22"/>
  <c r="X10" i="22"/>
  <c r="W10" i="22"/>
  <c r="V10" i="22"/>
  <c r="U10" i="22"/>
  <c r="T10" i="22"/>
  <c r="O8" i="22"/>
  <c r="O7" i="22"/>
  <c r="O9" i="22"/>
  <c r="Z6" i="22"/>
  <c r="Y6" i="22"/>
  <c r="I9" i="22"/>
  <c r="X6" i="22"/>
  <c r="W6" i="22"/>
  <c r="V6" i="22"/>
  <c r="U6" i="22"/>
  <c r="T6" i="22"/>
  <c r="O6" i="22"/>
  <c r="O73" i="21"/>
  <c r="O72" i="21"/>
  <c r="O74" i="21"/>
  <c r="O71" i="21"/>
  <c r="O68" i="21"/>
  <c r="O67" i="21"/>
  <c r="O69" i="21"/>
  <c r="O66" i="21"/>
  <c r="O63" i="21"/>
  <c r="O62" i="21"/>
  <c r="O64" i="21"/>
  <c r="O61" i="21"/>
  <c r="AB58" i="21"/>
  <c r="AA58" i="21"/>
  <c r="Z58" i="21"/>
  <c r="Y58" i="21"/>
  <c r="X58" i="21"/>
  <c r="W58" i="21"/>
  <c r="V58" i="21"/>
  <c r="U58" i="21"/>
  <c r="T58" i="21"/>
  <c r="S58" i="21"/>
  <c r="O58" i="21"/>
  <c r="O57" i="21"/>
  <c r="O59" i="21"/>
  <c r="O56" i="21"/>
  <c r="AB54" i="21"/>
  <c r="AA54" i="21"/>
  <c r="Z54" i="21"/>
  <c r="Y54" i="21"/>
  <c r="X54" i="21"/>
  <c r="W54" i="21"/>
  <c r="V54" i="21"/>
  <c r="U54" i="21"/>
  <c r="T54" i="21"/>
  <c r="S54" i="21"/>
  <c r="O53" i="21"/>
  <c r="O52" i="21"/>
  <c r="O54" i="21"/>
  <c r="O51" i="21"/>
  <c r="AB50" i="21"/>
  <c r="AA50" i="21"/>
  <c r="Z50" i="21"/>
  <c r="Y50" i="21"/>
  <c r="X50" i="21"/>
  <c r="W50" i="21"/>
  <c r="V50" i="21"/>
  <c r="U50" i="21"/>
  <c r="T50" i="21"/>
  <c r="S50" i="21"/>
  <c r="O48" i="21"/>
  <c r="O47" i="21"/>
  <c r="O49" i="21"/>
  <c r="AB46" i="21"/>
  <c r="AA46" i="21"/>
  <c r="Z46" i="21"/>
  <c r="Y46" i="21"/>
  <c r="X46" i="21"/>
  <c r="W46" i="21"/>
  <c r="V46" i="21"/>
  <c r="U46" i="21"/>
  <c r="T46" i="21"/>
  <c r="S46" i="21"/>
  <c r="O46" i="21"/>
  <c r="O43" i="21"/>
  <c r="AB42" i="21"/>
  <c r="AA42" i="21"/>
  <c r="Z42" i="21"/>
  <c r="Y42" i="21"/>
  <c r="X42" i="21"/>
  <c r="W42" i="21"/>
  <c r="V42" i="21"/>
  <c r="U42" i="21"/>
  <c r="T42" i="21"/>
  <c r="S42" i="21"/>
  <c r="O42" i="21"/>
  <c r="O44" i="21"/>
  <c r="O41" i="21"/>
  <c r="AB38" i="21"/>
  <c r="AB6" i="21"/>
  <c r="AB10" i="21"/>
  <c r="AB14" i="21"/>
  <c r="AB18" i="21"/>
  <c r="AB22" i="21"/>
  <c r="AB26" i="21"/>
  <c r="AB30" i="21"/>
  <c r="AB34" i="21"/>
  <c r="L49" i="21"/>
  <c r="AA38" i="21"/>
  <c r="Z38" i="21"/>
  <c r="Y38" i="21"/>
  <c r="X38" i="21"/>
  <c r="W38" i="21"/>
  <c r="V38" i="21"/>
  <c r="U38" i="21"/>
  <c r="T38" i="21"/>
  <c r="S38" i="21"/>
  <c r="O38" i="21"/>
  <c r="O37" i="21"/>
  <c r="O39" i="21"/>
  <c r="O36" i="21"/>
  <c r="AA34" i="21"/>
  <c r="Z34" i="21"/>
  <c r="Y34" i="21"/>
  <c r="Y26" i="21"/>
  <c r="Y6" i="21"/>
  <c r="Y10" i="21"/>
  <c r="Y14" i="21"/>
  <c r="Y18" i="21"/>
  <c r="Y22" i="21"/>
  <c r="Y30" i="21"/>
  <c r="I34" i="21"/>
  <c r="X34" i="21"/>
  <c r="W34" i="21"/>
  <c r="V34" i="21"/>
  <c r="U34" i="21"/>
  <c r="U6" i="21"/>
  <c r="U10" i="21"/>
  <c r="U14" i="21"/>
  <c r="U18" i="21"/>
  <c r="U22" i="21"/>
  <c r="U26" i="21"/>
  <c r="U30" i="21"/>
  <c r="E49" i="21"/>
  <c r="T34" i="21"/>
  <c r="S34" i="21"/>
  <c r="O33" i="21"/>
  <c r="O32" i="21"/>
  <c r="O34" i="21"/>
  <c r="O31" i="21"/>
  <c r="AA30" i="21"/>
  <c r="Z30" i="21"/>
  <c r="X30" i="21"/>
  <c r="W30" i="21"/>
  <c r="V30" i="21"/>
  <c r="T30" i="21"/>
  <c r="S30" i="21"/>
  <c r="O28" i="21"/>
  <c r="O27" i="21"/>
  <c r="O29" i="21"/>
  <c r="AA26" i="21"/>
  <c r="Z26" i="21"/>
  <c r="X26" i="21"/>
  <c r="W26" i="21"/>
  <c r="V26" i="21"/>
  <c r="V6" i="21"/>
  <c r="V10" i="21"/>
  <c r="V14" i="21"/>
  <c r="V18" i="21"/>
  <c r="V22" i="21"/>
  <c r="F34" i="21"/>
  <c r="T26" i="21"/>
  <c r="S26" i="21"/>
  <c r="O26" i="21"/>
  <c r="O23" i="21"/>
  <c r="AA22" i="21"/>
  <c r="Z22" i="21"/>
  <c r="X22" i="21"/>
  <c r="W22" i="21"/>
  <c r="T22" i="21"/>
  <c r="S22" i="21"/>
  <c r="O22" i="21"/>
  <c r="O24" i="21"/>
  <c r="O21" i="21"/>
  <c r="AA18" i="21"/>
  <c r="Z18" i="21"/>
  <c r="Z6" i="21"/>
  <c r="Z10" i="21"/>
  <c r="Z14" i="21"/>
  <c r="J69" i="21"/>
  <c r="X18" i="21"/>
  <c r="W18" i="21"/>
  <c r="F14" i="21"/>
  <c r="T18" i="21"/>
  <c r="S18" i="21"/>
  <c r="O18" i="21"/>
  <c r="O17" i="21"/>
  <c r="O19" i="21"/>
  <c r="O16" i="21"/>
  <c r="AA14" i="21"/>
  <c r="X14" i="21"/>
  <c r="W14" i="21"/>
  <c r="T14" i="21"/>
  <c r="S14" i="21"/>
  <c r="S6" i="21"/>
  <c r="S10" i="21"/>
  <c r="C44" i="21"/>
  <c r="O13" i="21"/>
  <c r="O12" i="21"/>
  <c r="O14" i="21"/>
  <c r="O11" i="21"/>
  <c r="AA10" i="21"/>
  <c r="X10" i="21"/>
  <c r="W10" i="21"/>
  <c r="T10" i="21"/>
  <c r="O8" i="21"/>
  <c r="O7" i="21"/>
  <c r="O9" i="21"/>
  <c r="AA6" i="21"/>
  <c r="X6" i="21"/>
  <c r="W6" i="21"/>
  <c r="T6" i="21"/>
  <c r="O6" i="21"/>
  <c r="T62" i="19"/>
  <c r="U62" i="19"/>
  <c r="V62" i="19"/>
  <c r="W62" i="19"/>
  <c r="X62" i="19"/>
  <c r="Y62" i="19"/>
  <c r="Z62" i="19"/>
  <c r="AA62" i="19"/>
  <c r="AB62" i="19"/>
  <c r="S62" i="19"/>
  <c r="O78" i="19"/>
  <c r="O77" i="19"/>
  <c r="O79" i="19"/>
  <c r="O76" i="19"/>
  <c r="O73" i="19"/>
  <c r="O72" i="19"/>
  <c r="O74" i="19"/>
  <c r="O71" i="19"/>
  <c r="O68" i="19"/>
  <c r="O67" i="19"/>
  <c r="O69" i="19"/>
  <c r="O66" i="19"/>
  <c r="O63" i="19"/>
  <c r="O62" i="19"/>
  <c r="O64" i="19"/>
  <c r="O61" i="19"/>
  <c r="AB58" i="19"/>
  <c r="AA58" i="19"/>
  <c r="Z58" i="19"/>
  <c r="Y58" i="19"/>
  <c r="X58" i="19"/>
  <c r="W58" i="19"/>
  <c r="V58" i="19"/>
  <c r="U58" i="19"/>
  <c r="T58" i="19"/>
  <c r="S58" i="19"/>
  <c r="O58" i="19"/>
  <c r="O57" i="19"/>
  <c r="O59" i="19"/>
  <c r="O56" i="19"/>
  <c r="AB54" i="19"/>
  <c r="AA54" i="19"/>
  <c r="Z54" i="19"/>
  <c r="Y54" i="19"/>
  <c r="X54" i="19"/>
  <c r="W54" i="19"/>
  <c r="V54" i="19"/>
  <c r="U54" i="19"/>
  <c r="T54" i="19"/>
  <c r="S54" i="19"/>
  <c r="O53" i="19"/>
  <c r="O52" i="19"/>
  <c r="O54" i="19"/>
  <c r="O51" i="19"/>
  <c r="AB50" i="19"/>
  <c r="AA50" i="19"/>
  <c r="Z50" i="19"/>
  <c r="Y50" i="19"/>
  <c r="X50" i="19"/>
  <c r="W50" i="19"/>
  <c r="V50" i="19"/>
  <c r="U50" i="19"/>
  <c r="T50" i="19"/>
  <c r="S50" i="19"/>
  <c r="O48" i="19"/>
  <c r="O47" i="19"/>
  <c r="O49" i="19"/>
  <c r="AB46" i="19"/>
  <c r="AA46" i="19"/>
  <c r="Z46" i="19"/>
  <c r="Y46" i="19"/>
  <c r="X46" i="19"/>
  <c r="W46" i="19"/>
  <c r="V46" i="19"/>
  <c r="U46" i="19"/>
  <c r="T46" i="19"/>
  <c r="S46" i="19"/>
  <c r="O46" i="19"/>
  <c r="O43" i="19"/>
  <c r="AB42" i="19"/>
  <c r="AA42" i="19"/>
  <c r="Z42" i="19"/>
  <c r="Y42" i="19"/>
  <c r="X42" i="19"/>
  <c r="W42" i="19"/>
  <c r="V42" i="19"/>
  <c r="U42" i="19"/>
  <c r="T42" i="19"/>
  <c r="S42" i="19"/>
  <c r="O42" i="19"/>
  <c r="O44" i="19"/>
  <c r="O41" i="19"/>
  <c r="AB38" i="19"/>
  <c r="AA38" i="19"/>
  <c r="Z38" i="19"/>
  <c r="Y38" i="19"/>
  <c r="X38" i="19"/>
  <c r="W38" i="19"/>
  <c r="V38" i="19"/>
  <c r="U38" i="19"/>
  <c r="T38" i="19"/>
  <c r="S38" i="19"/>
  <c r="O38" i="19"/>
  <c r="O37" i="19"/>
  <c r="O39" i="19"/>
  <c r="O36" i="19"/>
  <c r="AB34" i="19"/>
  <c r="AA34" i="19"/>
  <c r="Z34" i="19"/>
  <c r="Y34" i="19"/>
  <c r="Y6" i="19"/>
  <c r="Y10" i="19"/>
  <c r="Y14" i="19"/>
  <c r="Y18" i="19"/>
  <c r="Y22" i="19"/>
  <c r="Y26" i="19"/>
  <c r="Y30" i="19"/>
  <c r="I74" i="19"/>
  <c r="X34" i="19"/>
  <c r="W34" i="19"/>
  <c r="V34" i="19"/>
  <c r="U34" i="19"/>
  <c r="U18" i="19"/>
  <c r="U6" i="19"/>
  <c r="U10" i="19"/>
  <c r="U14" i="19"/>
  <c r="U22" i="19"/>
  <c r="U26" i="19"/>
  <c r="U30" i="19"/>
  <c r="E24" i="19"/>
  <c r="T34" i="19"/>
  <c r="S34" i="19"/>
  <c r="O33" i="19"/>
  <c r="O32" i="19"/>
  <c r="O34" i="19"/>
  <c r="O31" i="19"/>
  <c r="AB30" i="19"/>
  <c r="AA30" i="19"/>
  <c r="Z30" i="19"/>
  <c r="X30" i="19"/>
  <c r="W30" i="19"/>
  <c r="V30" i="19"/>
  <c r="T30" i="19"/>
  <c r="S30" i="19"/>
  <c r="O28" i="19"/>
  <c r="O27" i="19"/>
  <c r="O29" i="19"/>
  <c r="AB26" i="19"/>
  <c r="AA26" i="19"/>
  <c r="Z26" i="19"/>
  <c r="X26" i="19"/>
  <c r="W26" i="19"/>
  <c r="V26" i="19"/>
  <c r="T26" i="19"/>
  <c r="S26" i="19"/>
  <c r="O26" i="19"/>
  <c r="O23" i="19"/>
  <c r="AB22" i="19"/>
  <c r="AA22" i="19"/>
  <c r="Z22" i="19"/>
  <c r="X22" i="19"/>
  <c r="W22" i="19"/>
  <c r="V22" i="19"/>
  <c r="T22" i="19"/>
  <c r="S22" i="19"/>
  <c r="O22" i="19"/>
  <c r="O24" i="19"/>
  <c r="O21" i="19"/>
  <c r="AB18" i="19"/>
  <c r="AA18" i="19"/>
  <c r="Z18" i="19"/>
  <c r="X18" i="19"/>
  <c r="W18" i="19"/>
  <c r="V18" i="19"/>
  <c r="V6" i="19"/>
  <c r="V10" i="19"/>
  <c r="V14" i="19"/>
  <c r="F59" i="19"/>
  <c r="T18" i="19"/>
  <c r="S18" i="19"/>
  <c r="O18" i="19"/>
  <c r="O17" i="19"/>
  <c r="O19" i="19"/>
  <c r="O16" i="19"/>
  <c r="AB14" i="19"/>
  <c r="AA14" i="19"/>
  <c r="Z14" i="19"/>
  <c r="X14" i="19"/>
  <c r="W14" i="19"/>
  <c r="T14" i="19"/>
  <c r="S14" i="19"/>
  <c r="O13" i="19"/>
  <c r="O12" i="19"/>
  <c r="O14" i="19"/>
  <c r="O11" i="19"/>
  <c r="AB10" i="19"/>
  <c r="AA10" i="19"/>
  <c r="Z10" i="19"/>
  <c r="X10" i="19"/>
  <c r="W10" i="19"/>
  <c r="T10" i="19"/>
  <c r="S10" i="19"/>
  <c r="O8" i="19"/>
  <c r="O7" i="19"/>
  <c r="O9" i="19"/>
  <c r="AB6" i="19"/>
  <c r="AA6" i="19"/>
  <c r="Z6" i="19"/>
  <c r="X6" i="19"/>
  <c r="W6" i="19"/>
  <c r="T6" i="19"/>
  <c r="S6" i="19"/>
  <c r="O6" i="19"/>
  <c r="S54" i="18"/>
  <c r="T54" i="18"/>
  <c r="U54" i="18"/>
  <c r="V54" i="18"/>
  <c r="W54" i="18"/>
  <c r="X54" i="18"/>
  <c r="Y54" i="18"/>
  <c r="Z54" i="18"/>
  <c r="AA54" i="18"/>
  <c r="AB54" i="18"/>
  <c r="S58" i="18"/>
  <c r="T58" i="18"/>
  <c r="U58" i="18"/>
  <c r="V58" i="18"/>
  <c r="W58" i="18"/>
  <c r="X58" i="18"/>
  <c r="Y58" i="18"/>
  <c r="Z58" i="18"/>
  <c r="AA58" i="18"/>
  <c r="AB58" i="18"/>
  <c r="O73" i="18"/>
  <c r="O72" i="18"/>
  <c r="O74" i="18"/>
  <c r="O71" i="18"/>
  <c r="O68" i="18"/>
  <c r="O67" i="18"/>
  <c r="O69" i="18"/>
  <c r="O66" i="18"/>
  <c r="O63" i="18"/>
  <c r="O62" i="18"/>
  <c r="O64" i="18"/>
  <c r="O61" i="18"/>
  <c r="O58" i="18"/>
  <c r="O57" i="18"/>
  <c r="O59" i="18"/>
  <c r="O56" i="18"/>
  <c r="O53" i="18"/>
  <c r="O52" i="18"/>
  <c r="O54" i="18"/>
  <c r="O51" i="18"/>
  <c r="AB50" i="18"/>
  <c r="AA50" i="18"/>
  <c r="Z50" i="18"/>
  <c r="Y50" i="18"/>
  <c r="X50" i="18"/>
  <c r="W50" i="18"/>
  <c r="V50" i="18"/>
  <c r="U50" i="18"/>
  <c r="T50" i="18"/>
  <c r="S50" i="18"/>
  <c r="O48" i="18"/>
  <c r="O47" i="18"/>
  <c r="O49" i="18"/>
  <c r="AB46" i="18"/>
  <c r="AA46" i="18"/>
  <c r="Z46" i="18"/>
  <c r="Y46" i="18"/>
  <c r="X46" i="18"/>
  <c r="W46" i="18"/>
  <c r="V46" i="18"/>
  <c r="U46" i="18"/>
  <c r="T46" i="18"/>
  <c r="S46" i="18"/>
  <c r="O46" i="18"/>
  <c r="O43" i="18"/>
  <c r="AB42" i="18"/>
  <c r="AA42" i="18"/>
  <c r="Z42" i="18"/>
  <c r="Y42" i="18"/>
  <c r="X42" i="18"/>
  <c r="W42" i="18"/>
  <c r="V42" i="18"/>
  <c r="U42" i="18"/>
  <c r="T42" i="18"/>
  <c r="S42" i="18"/>
  <c r="O42" i="18"/>
  <c r="O44" i="18"/>
  <c r="O41" i="18"/>
  <c r="AB38" i="18"/>
  <c r="AA38" i="18"/>
  <c r="Z38" i="18"/>
  <c r="Y38" i="18"/>
  <c r="X38" i="18"/>
  <c r="W38" i="18"/>
  <c r="V38" i="18"/>
  <c r="U38" i="18"/>
  <c r="T38" i="18"/>
  <c r="S38" i="18"/>
  <c r="O38" i="18"/>
  <c r="O37" i="18"/>
  <c r="O39" i="18"/>
  <c r="O36" i="18"/>
  <c r="AB34" i="18"/>
  <c r="AA34" i="18"/>
  <c r="Z34" i="18"/>
  <c r="Y34" i="18"/>
  <c r="X34" i="18"/>
  <c r="W34" i="18"/>
  <c r="V34" i="18"/>
  <c r="U34" i="18"/>
  <c r="U6" i="18"/>
  <c r="U10" i="18"/>
  <c r="U14" i="18"/>
  <c r="U18" i="18"/>
  <c r="U22" i="18"/>
  <c r="U26" i="18"/>
  <c r="U30" i="18"/>
  <c r="E44" i="18"/>
  <c r="T34" i="18"/>
  <c r="S34" i="18"/>
  <c r="O33" i="18"/>
  <c r="O32" i="18"/>
  <c r="O34" i="18"/>
  <c r="O31" i="18"/>
  <c r="AB30" i="18"/>
  <c r="AA30" i="18"/>
  <c r="Z30" i="18"/>
  <c r="Y30" i="18"/>
  <c r="X30" i="18"/>
  <c r="W30" i="18"/>
  <c r="V30" i="18"/>
  <c r="V6" i="18"/>
  <c r="V10" i="18"/>
  <c r="V14" i="18"/>
  <c r="V18" i="18"/>
  <c r="V22" i="18"/>
  <c r="V26" i="18"/>
  <c r="F54" i="18"/>
  <c r="T30" i="18"/>
  <c r="S30" i="18"/>
  <c r="O28" i="18"/>
  <c r="O27" i="18"/>
  <c r="O29" i="18"/>
  <c r="AB26" i="18"/>
  <c r="AA26" i="18"/>
  <c r="Z26" i="18"/>
  <c r="Y26" i="18"/>
  <c r="X26" i="18"/>
  <c r="W26" i="18"/>
  <c r="T26" i="18"/>
  <c r="S26" i="18"/>
  <c r="O26" i="18"/>
  <c r="O23" i="18"/>
  <c r="AB22" i="18"/>
  <c r="AA22" i="18"/>
  <c r="Z22" i="18"/>
  <c r="Y22" i="18"/>
  <c r="X22" i="18"/>
  <c r="W22" i="18"/>
  <c r="T22" i="18"/>
  <c r="S22" i="18"/>
  <c r="O22" i="18"/>
  <c r="O24" i="18"/>
  <c r="O21" i="18"/>
  <c r="AB18" i="18"/>
  <c r="AB6" i="18"/>
  <c r="AB10" i="18"/>
  <c r="AB14" i="18"/>
  <c r="L44" i="18"/>
  <c r="AA18" i="18"/>
  <c r="Z18" i="18"/>
  <c r="Y18" i="18"/>
  <c r="X18" i="18"/>
  <c r="X6" i="18"/>
  <c r="X10" i="18"/>
  <c r="X14" i="18"/>
  <c r="H9" i="18"/>
  <c r="W18" i="18"/>
  <c r="T18" i="18"/>
  <c r="S18" i="18"/>
  <c r="O18" i="18"/>
  <c r="O17" i="18"/>
  <c r="O19" i="18"/>
  <c r="O16" i="18"/>
  <c r="AA14" i="18"/>
  <c r="Z14" i="18"/>
  <c r="Y14" i="18"/>
  <c r="Y6" i="18"/>
  <c r="Y10" i="18"/>
  <c r="I59" i="18"/>
  <c r="W14" i="18"/>
  <c r="F19" i="18"/>
  <c r="T14" i="18"/>
  <c r="S14" i="18"/>
  <c r="O13" i="18"/>
  <c r="O12" i="18"/>
  <c r="O14" i="18"/>
  <c r="O11" i="18"/>
  <c r="AA10" i="18"/>
  <c r="AA6" i="18"/>
  <c r="K14" i="18"/>
  <c r="Z10" i="18"/>
  <c r="W10" i="18"/>
  <c r="T10" i="18"/>
  <c r="S10" i="18"/>
  <c r="O8" i="18"/>
  <c r="O7" i="18"/>
  <c r="O9" i="18"/>
  <c r="K24" i="18"/>
  <c r="Z6" i="18"/>
  <c r="H54" i="18"/>
  <c r="W6" i="18"/>
  <c r="G69" i="18"/>
  <c r="T6" i="18"/>
  <c r="S6" i="18"/>
  <c r="C9" i="18"/>
  <c r="O6" i="18"/>
  <c r="O26" i="17"/>
  <c r="S26" i="17"/>
  <c r="T26" i="17"/>
  <c r="U26" i="17"/>
  <c r="V26" i="17"/>
  <c r="W26" i="17"/>
  <c r="X26" i="17"/>
  <c r="Y26" i="17"/>
  <c r="Z26" i="17"/>
  <c r="AA26" i="17"/>
  <c r="AB26" i="17"/>
  <c r="O27" i="17"/>
  <c r="O29" i="17"/>
  <c r="O28" i="17"/>
  <c r="S30" i="17"/>
  <c r="T30" i="17"/>
  <c r="U30" i="17"/>
  <c r="V30" i="17"/>
  <c r="W30" i="17"/>
  <c r="X30" i="17"/>
  <c r="Y30" i="17"/>
  <c r="Z30" i="17"/>
  <c r="AA30" i="17"/>
  <c r="AB30" i="17"/>
  <c r="O79" i="22"/>
  <c r="H69" i="22"/>
  <c r="G44" i="22"/>
  <c r="C59" i="21"/>
  <c r="J59" i="21"/>
  <c r="I19" i="19"/>
  <c r="D24" i="18"/>
  <c r="F34" i="18"/>
  <c r="I14" i="18"/>
  <c r="K44" i="18"/>
  <c r="AB10" i="17"/>
  <c r="AA10" i="17"/>
  <c r="Z10" i="17"/>
  <c r="Y10" i="17"/>
  <c r="X10" i="17"/>
  <c r="W10" i="17"/>
  <c r="AB22" i="17"/>
  <c r="AA22" i="17"/>
  <c r="Z22" i="17"/>
  <c r="Y22" i="17"/>
  <c r="X22" i="17"/>
  <c r="W22" i="17"/>
  <c r="V22" i="17"/>
  <c r="U22" i="17"/>
  <c r="T22" i="17"/>
  <c r="AB70" i="17"/>
  <c r="AA70" i="17"/>
  <c r="Z70" i="17"/>
  <c r="Y70" i="17"/>
  <c r="X70" i="17"/>
  <c r="W70" i="17"/>
  <c r="V70" i="17"/>
  <c r="U70" i="17"/>
  <c r="T70" i="17"/>
  <c r="AB66" i="17"/>
  <c r="AA66" i="17"/>
  <c r="Z66" i="17"/>
  <c r="Y66" i="17"/>
  <c r="X66" i="17"/>
  <c r="W66" i="17"/>
  <c r="V66" i="17"/>
  <c r="U66" i="17"/>
  <c r="T66" i="17"/>
  <c r="AB62" i="17"/>
  <c r="AA62" i="17"/>
  <c r="Z62" i="17"/>
  <c r="Y62" i="17"/>
  <c r="X62" i="17"/>
  <c r="W62" i="17"/>
  <c r="U62" i="17"/>
  <c r="T62" i="17"/>
  <c r="AB58" i="17"/>
  <c r="AA58" i="17"/>
  <c r="Z58" i="17"/>
  <c r="Y58" i="17"/>
  <c r="X58" i="17"/>
  <c r="W58" i="17"/>
  <c r="V58" i="17"/>
  <c r="U58" i="17"/>
  <c r="T58" i="17"/>
  <c r="AB54" i="17"/>
  <c r="AA54" i="17"/>
  <c r="Z54" i="17"/>
  <c r="Y54" i="17"/>
  <c r="X54" i="17"/>
  <c r="W54" i="17"/>
  <c r="V54" i="17"/>
  <c r="U54" i="17"/>
  <c r="T54" i="17"/>
  <c r="AB50" i="17"/>
  <c r="AA50" i="17"/>
  <c r="Z50" i="17"/>
  <c r="Y50" i="17"/>
  <c r="X50" i="17"/>
  <c r="W50" i="17"/>
  <c r="V50" i="17"/>
  <c r="U50" i="17"/>
  <c r="T50" i="17"/>
  <c r="AB46" i="17"/>
  <c r="AA46" i="17"/>
  <c r="Z46" i="17"/>
  <c r="Y46" i="17"/>
  <c r="X46" i="17"/>
  <c r="W46" i="17"/>
  <c r="V46" i="17"/>
  <c r="U46" i="17"/>
  <c r="T46" i="17"/>
  <c r="AB42" i="17"/>
  <c r="AA42" i="17"/>
  <c r="Z42" i="17"/>
  <c r="Y42" i="17"/>
  <c r="X42" i="17"/>
  <c r="W42" i="17"/>
  <c r="V42" i="17"/>
  <c r="U42" i="17"/>
  <c r="T42" i="17"/>
  <c r="AB38" i="17"/>
  <c r="AA38" i="17"/>
  <c r="Z38" i="17"/>
  <c r="Y38" i="17"/>
  <c r="X38" i="17"/>
  <c r="W38" i="17"/>
  <c r="V38" i="17"/>
  <c r="U38" i="17"/>
  <c r="T38" i="17"/>
  <c r="AB34" i="17"/>
  <c r="AA34" i="17"/>
  <c r="Z34" i="17"/>
  <c r="Y34" i="17"/>
  <c r="X34" i="17"/>
  <c r="W34" i="17"/>
  <c r="V34" i="17"/>
  <c r="U34" i="17"/>
  <c r="T34" i="17"/>
  <c r="AB18" i="17"/>
  <c r="AA18" i="17"/>
  <c r="Z18" i="17"/>
  <c r="Y18" i="17"/>
  <c r="X18" i="17"/>
  <c r="W18" i="17"/>
  <c r="V18" i="17"/>
  <c r="U18" i="17"/>
  <c r="T18" i="17"/>
  <c r="AB14" i="17"/>
  <c r="AA14" i="17"/>
  <c r="Z14" i="17"/>
  <c r="Y14" i="17"/>
  <c r="X14" i="17"/>
  <c r="W14" i="17"/>
  <c r="V14" i="17"/>
  <c r="U14" i="17"/>
  <c r="T14" i="17"/>
  <c r="V10" i="17"/>
  <c r="U10" i="17"/>
  <c r="T10" i="17"/>
  <c r="AB6" i="17"/>
  <c r="AA6" i="17"/>
  <c r="Z6" i="17"/>
  <c r="Y6" i="17"/>
  <c r="X6" i="17"/>
  <c r="W6" i="17"/>
  <c r="V6" i="17"/>
  <c r="U6" i="17"/>
  <c r="T6" i="17"/>
  <c r="S70" i="17"/>
  <c r="S66" i="17"/>
  <c r="S62" i="17"/>
  <c r="S58" i="17"/>
  <c r="S54" i="17"/>
  <c r="S50" i="17"/>
  <c r="S46" i="17"/>
  <c r="S42" i="17"/>
  <c r="S38" i="17"/>
  <c r="S34" i="17"/>
  <c r="S22" i="17"/>
  <c r="S18" i="17"/>
  <c r="S14" i="17"/>
  <c r="S10" i="17"/>
  <c r="S6" i="17"/>
  <c r="O7" i="17"/>
  <c r="O9" i="17"/>
  <c r="C8" i="6"/>
  <c r="D8" i="6"/>
  <c r="E8" i="6"/>
  <c r="F8" i="6"/>
  <c r="G8" i="6"/>
  <c r="H8" i="6"/>
  <c r="I8" i="6"/>
  <c r="J8" i="6"/>
  <c r="K8" i="6"/>
  <c r="L8" i="6"/>
  <c r="C9" i="6"/>
  <c r="D9" i="6"/>
  <c r="E9" i="6"/>
  <c r="F9" i="6"/>
  <c r="G9" i="6"/>
  <c r="H9" i="6"/>
  <c r="I9" i="6"/>
  <c r="J9" i="6"/>
  <c r="K9" i="6"/>
  <c r="L9" i="6"/>
  <c r="C13" i="6"/>
  <c r="D13" i="6"/>
  <c r="E13" i="6"/>
  <c r="F13" i="6"/>
  <c r="G13" i="6"/>
  <c r="H13" i="6"/>
  <c r="I13" i="6"/>
  <c r="J13" i="6"/>
  <c r="K13" i="6"/>
  <c r="L13" i="6"/>
  <c r="C14" i="6"/>
  <c r="D14" i="6"/>
  <c r="E14" i="6"/>
  <c r="F14" i="6"/>
  <c r="G14" i="6"/>
  <c r="H14" i="6"/>
  <c r="I14" i="6"/>
  <c r="J14" i="6"/>
  <c r="K14" i="6"/>
  <c r="L14" i="6"/>
  <c r="C18" i="6"/>
  <c r="D18" i="6"/>
  <c r="E18" i="6"/>
  <c r="F18" i="6"/>
  <c r="G18" i="6"/>
  <c r="H18" i="6"/>
  <c r="I18" i="6"/>
  <c r="J18" i="6"/>
  <c r="K18" i="6"/>
  <c r="L18" i="6"/>
  <c r="C19" i="6"/>
  <c r="D19" i="6"/>
  <c r="E19" i="6"/>
  <c r="F19" i="6"/>
  <c r="G19" i="6"/>
  <c r="H19" i="6"/>
  <c r="I19" i="6"/>
  <c r="J19" i="6"/>
  <c r="K19" i="6"/>
  <c r="L19" i="6"/>
  <c r="C23" i="6"/>
  <c r="D23" i="6"/>
  <c r="E23" i="6"/>
  <c r="F23" i="6"/>
  <c r="G23" i="6"/>
  <c r="H23" i="6"/>
  <c r="I23" i="6"/>
  <c r="J23" i="6"/>
  <c r="K23" i="6"/>
  <c r="L23" i="6"/>
  <c r="C24" i="6"/>
  <c r="D24" i="6"/>
  <c r="E24" i="6"/>
  <c r="F24" i="6"/>
  <c r="G24" i="6"/>
  <c r="H24" i="6"/>
  <c r="I24" i="6"/>
  <c r="J24" i="6"/>
  <c r="K24" i="6"/>
  <c r="L24" i="6"/>
  <c r="C28" i="6"/>
  <c r="D28" i="6"/>
  <c r="E28" i="6"/>
  <c r="F28" i="6"/>
  <c r="G28" i="6"/>
  <c r="H28" i="6"/>
  <c r="I28" i="6"/>
  <c r="J28" i="6"/>
  <c r="K28" i="6"/>
  <c r="L28" i="6"/>
  <c r="C29" i="6"/>
  <c r="D29" i="6"/>
  <c r="E29" i="6"/>
  <c r="F29" i="6"/>
  <c r="G29" i="6"/>
  <c r="H29" i="6"/>
  <c r="I29" i="6"/>
  <c r="J29" i="6"/>
  <c r="K29" i="6"/>
  <c r="L29" i="6"/>
  <c r="C33" i="6"/>
  <c r="D33" i="6"/>
  <c r="E33" i="6"/>
  <c r="F33" i="6"/>
  <c r="G33" i="6"/>
  <c r="H33" i="6"/>
  <c r="I33" i="6"/>
  <c r="J33" i="6"/>
  <c r="K33" i="6"/>
  <c r="L33" i="6"/>
  <c r="C34" i="6"/>
  <c r="D34" i="6"/>
  <c r="E34" i="6"/>
  <c r="F34" i="6"/>
  <c r="G34" i="6"/>
  <c r="H34" i="6"/>
  <c r="I34" i="6"/>
  <c r="J34" i="6"/>
  <c r="K34" i="6"/>
  <c r="L34" i="6"/>
  <c r="C38" i="6"/>
  <c r="D38" i="6"/>
  <c r="E38" i="6"/>
  <c r="F38" i="6"/>
  <c r="G38" i="6"/>
  <c r="H38" i="6"/>
  <c r="I38" i="6"/>
  <c r="J38" i="6"/>
  <c r="K38" i="6"/>
  <c r="L38" i="6"/>
  <c r="C39" i="6"/>
  <c r="D39" i="6"/>
  <c r="E39" i="6"/>
  <c r="F39" i="6"/>
  <c r="G39" i="6"/>
  <c r="H39" i="6"/>
  <c r="I39" i="6"/>
  <c r="J39" i="6"/>
  <c r="K39" i="6"/>
  <c r="L39" i="6"/>
  <c r="C43" i="6"/>
  <c r="D43" i="6"/>
  <c r="E43" i="6"/>
  <c r="F43" i="6"/>
  <c r="G43" i="6"/>
  <c r="H43" i="6"/>
  <c r="I43" i="6"/>
  <c r="J43" i="6"/>
  <c r="K43" i="6"/>
  <c r="L43" i="6"/>
  <c r="C44" i="6"/>
  <c r="D44" i="6"/>
  <c r="E44" i="6"/>
  <c r="F44" i="6"/>
  <c r="G44" i="6"/>
  <c r="H44" i="6"/>
  <c r="I44" i="6"/>
  <c r="J44" i="6"/>
  <c r="K44" i="6"/>
  <c r="L44" i="6"/>
  <c r="C48" i="6"/>
  <c r="D48" i="6"/>
  <c r="E48" i="6"/>
  <c r="F48" i="6"/>
  <c r="G48" i="6"/>
  <c r="H48" i="6"/>
  <c r="I48" i="6"/>
  <c r="J48" i="6"/>
  <c r="K48" i="6"/>
  <c r="L48" i="6"/>
  <c r="C49" i="6"/>
  <c r="D49" i="6"/>
  <c r="E49" i="6"/>
  <c r="F49" i="6"/>
  <c r="G49" i="6"/>
  <c r="H49" i="6"/>
  <c r="I49" i="6"/>
  <c r="J49" i="6"/>
  <c r="K49" i="6"/>
  <c r="L49" i="6"/>
  <c r="C53" i="6"/>
  <c r="D53" i="6"/>
  <c r="E53" i="6"/>
  <c r="F53" i="6"/>
  <c r="G53" i="6"/>
  <c r="H53" i="6"/>
  <c r="I53" i="6"/>
  <c r="J53" i="6"/>
  <c r="K53" i="6"/>
  <c r="L53" i="6"/>
  <c r="C54" i="6"/>
  <c r="D54" i="6"/>
  <c r="E54" i="6"/>
  <c r="F54" i="6"/>
  <c r="G54" i="6"/>
  <c r="H54" i="6"/>
  <c r="I54" i="6"/>
  <c r="J54" i="6"/>
  <c r="K54" i="6"/>
  <c r="L54" i="6"/>
  <c r="C57" i="6"/>
  <c r="C58" i="6"/>
  <c r="C59" i="6"/>
  <c r="C60" i="6"/>
  <c r="C61" i="6"/>
  <c r="C62" i="6"/>
  <c r="M5" i="1"/>
  <c r="M6" i="1"/>
  <c r="O6" i="1"/>
  <c r="M7" i="1"/>
  <c r="M9" i="1"/>
  <c r="M10" i="1"/>
  <c r="O10" i="1"/>
  <c r="Q10" i="1"/>
  <c r="P10" i="1"/>
  <c r="M11" i="1"/>
  <c r="M13" i="1"/>
  <c r="M14" i="1"/>
  <c r="O14" i="1"/>
  <c r="Q14" i="1"/>
  <c r="M15" i="1"/>
  <c r="M17" i="1"/>
  <c r="M18" i="1"/>
  <c r="O18" i="1"/>
  <c r="M19" i="1"/>
  <c r="M21" i="1"/>
  <c r="M22" i="1"/>
  <c r="O22" i="1"/>
  <c r="P22" i="1"/>
  <c r="M23" i="1"/>
  <c r="M25" i="1"/>
  <c r="M26" i="1"/>
  <c r="O26" i="1"/>
  <c r="P26" i="1"/>
  <c r="M27" i="1"/>
  <c r="M29" i="1"/>
  <c r="M30" i="1"/>
  <c r="O30" i="1"/>
  <c r="M31" i="1"/>
  <c r="M33" i="1"/>
  <c r="M34" i="1"/>
  <c r="O34" i="1"/>
  <c r="M35" i="1"/>
  <c r="M37" i="1"/>
  <c r="M38" i="1"/>
  <c r="O38" i="1"/>
  <c r="M39" i="1"/>
  <c r="M41" i="1"/>
  <c r="O41" i="1"/>
  <c r="P41" i="1"/>
  <c r="R41" i="1"/>
  <c r="M42" i="1"/>
  <c r="M43" i="1"/>
  <c r="D8" i="5"/>
  <c r="E8" i="5"/>
  <c r="F8" i="5"/>
  <c r="G8" i="5"/>
  <c r="H8" i="5"/>
  <c r="I8" i="5"/>
  <c r="J8" i="5"/>
  <c r="K8" i="5"/>
  <c r="L8" i="5"/>
  <c r="C9" i="5"/>
  <c r="D9" i="5"/>
  <c r="E9" i="5"/>
  <c r="F9" i="5"/>
  <c r="G9" i="5"/>
  <c r="H9" i="5"/>
  <c r="I9" i="5"/>
  <c r="K9" i="5"/>
  <c r="L9" i="5"/>
  <c r="C13" i="5"/>
  <c r="D13" i="5"/>
  <c r="E13" i="5"/>
  <c r="F13" i="5"/>
  <c r="G13" i="5"/>
  <c r="H13" i="5"/>
  <c r="I13" i="5"/>
  <c r="J13" i="5"/>
  <c r="K13" i="5"/>
  <c r="L13" i="5"/>
  <c r="C14" i="5"/>
  <c r="D14" i="5"/>
  <c r="E14" i="5"/>
  <c r="F14" i="5"/>
  <c r="G14" i="5"/>
  <c r="H14" i="5"/>
  <c r="I14" i="5"/>
  <c r="J14" i="5"/>
  <c r="L14" i="5"/>
  <c r="C18" i="5"/>
  <c r="D18" i="5"/>
  <c r="E18" i="5"/>
  <c r="F18" i="5"/>
  <c r="G18" i="5"/>
  <c r="H18" i="5"/>
  <c r="I18" i="5"/>
  <c r="J18" i="5"/>
  <c r="K18" i="5"/>
  <c r="L18" i="5"/>
  <c r="D19" i="5"/>
  <c r="E19" i="5"/>
  <c r="F19" i="5"/>
  <c r="G19" i="5"/>
  <c r="H19" i="5"/>
  <c r="I19" i="5"/>
  <c r="J19" i="5"/>
  <c r="K19" i="5"/>
  <c r="L19" i="5"/>
  <c r="C23" i="5"/>
  <c r="D23" i="5"/>
  <c r="E23" i="5"/>
  <c r="F23" i="5"/>
  <c r="G23" i="5"/>
  <c r="H23" i="5"/>
  <c r="I23" i="5"/>
  <c r="J23" i="5"/>
  <c r="K23" i="5"/>
  <c r="L23" i="5"/>
  <c r="D24" i="5"/>
  <c r="E24" i="5"/>
  <c r="F24" i="5"/>
  <c r="G24" i="5"/>
  <c r="H24" i="5"/>
  <c r="I24" i="5"/>
  <c r="J24" i="5"/>
  <c r="K24" i="5"/>
  <c r="L24" i="5"/>
  <c r="D28" i="5"/>
  <c r="E28" i="5"/>
  <c r="F28" i="5"/>
  <c r="G28" i="5"/>
  <c r="H28" i="5"/>
  <c r="I28" i="5"/>
  <c r="J28" i="5"/>
  <c r="K28" i="5"/>
  <c r="L28" i="5"/>
  <c r="M27" i="5"/>
  <c r="C29" i="5"/>
  <c r="D29" i="5"/>
  <c r="E29" i="5"/>
  <c r="F29" i="5"/>
  <c r="G29" i="5"/>
  <c r="H29" i="5"/>
  <c r="I29" i="5"/>
  <c r="K29" i="5"/>
  <c r="L29" i="5"/>
  <c r="C33" i="5"/>
  <c r="D33" i="5"/>
  <c r="E33" i="5"/>
  <c r="F33" i="5"/>
  <c r="G33" i="5"/>
  <c r="H33" i="5"/>
  <c r="I33" i="5"/>
  <c r="J33" i="5"/>
  <c r="K33" i="5"/>
  <c r="L33" i="5"/>
  <c r="C34" i="5"/>
  <c r="D34" i="5"/>
  <c r="E34" i="5"/>
  <c r="F34" i="5"/>
  <c r="G34" i="5"/>
  <c r="H34" i="5"/>
  <c r="I34" i="5"/>
  <c r="L34" i="5"/>
  <c r="C38" i="5"/>
  <c r="D38" i="5"/>
  <c r="E38" i="5"/>
  <c r="F38" i="5"/>
  <c r="G38" i="5"/>
  <c r="H38" i="5"/>
  <c r="I38" i="5"/>
  <c r="J38" i="5"/>
  <c r="K38" i="5"/>
  <c r="L38" i="5"/>
  <c r="D39" i="5"/>
  <c r="E39" i="5"/>
  <c r="F39" i="5"/>
  <c r="G39" i="5"/>
  <c r="H39" i="5"/>
  <c r="I39" i="5"/>
  <c r="J39" i="5"/>
  <c r="K39" i="5"/>
  <c r="L39" i="5"/>
  <c r="C43" i="5"/>
  <c r="D43" i="5"/>
  <c r="E43" i="5"/>
  <c r="F43" i="5"/>
  <c r="G43" i="5"/>
  <c r="H43" i="5"/>
  <c r="I43" i="5"/>
  <c r="J43" i="5"/>
  <c r="K43" i="5"/>
  <c r="L43" i="5"/>
  <c r="C44" i="5"/>
  <c r="D44" i="5"/>
  <c r="E44" i="5"/>
  <c r="F44" i="5"/>
  <c r="G44" i="5"/>
  <c r="H44" i="5"/>
  <c r="I44" i="5"/>
  <c r="J44" i="5"/>
  <c r="L44" i="5"/>
  <c r="D48" i="5"/>
  <c r="E48" i="5"/>
  <c r="F48" i="5"/>
  <c r="G48" i="5"/>
  <c r="H48" i="5"/>
  <c r="I48" i="5"/>
  <c r="J48" i="5"/>
  <c r="K48" i="5"/>
  <c r="L48" i="5"/>
  <c r="C49" i="5"/>
  <c r="D49" i="5"/>
  <c r="E49" i="5"/>
  <c r="F49" i="5"/>
  <c r="G49" i="5"/>
  <c r="H49" i="5"/>
  <c r="I49" i="5"/>
  <c r="J49" i="5"/>
  <c r="K49" i="5"/>
  <c r="L49" i="5"/>
  <c r="C53" i="5"/>
  <c r="D53" i="5"/>
  <c r="E53" i="5"/>
  <c r="F53" i="5"/>
  <c r="G53" i="5"/>
  <c r="H53" i="5"/>
  <c r="I53" i="5"/>
  <c r="L53" i="5"/>
  <c r="C54" i="5"/>
  <c r="D54" i="5"/>
  <c r="E54" i="5"/>
  <c r="F54" i="5"/>
  <c r="G54" i="5"/>
  <c r="H54" i="5"/>
  <c r="I54" i="5"/>
  <c r="J54" i="5"/>
  <c r="K54" i="5"/>
  <c r="L54" i="5"/>
  <c r="M54" i="5"/>
  <c r="E8" i="8"/>
  <c r="F8" i="8"/>
  <c r="G8" i="8"/>
  <c r="H8" i="8"/>
  <c r="I8" i="8"/>
  <c r="J8" i="8"/>
  <c r="K8" i="8"/>
  <c r="L8" i="8"/>
  <c r="C9" i="8"/>
  <c r="D9" i="8"/>
  <c r="E9" i="8"/>
  <c r="F9" i="8"/>
  <c r="H9" i="8"/>
  <c r="J9" i="8"/>
  <c r="K9" i="8"/>
  <c r="L9" i="8"/>
  <c r="C13" i="8"/>
  <c r="D13" i="8"/>
  <c r="E13" i="8"/>
  <c r="F13" i="8"/>
  <c r="I13" i="8"/>
  <c r="K13" i="8"/>
  <c r="L13" i="8"/>
  <c r="C14" i="8"/>
  <c r="D14" i="8"/>
  <c r="E14" i="8"/>
  <c r="F14" i="8"/>
  <c r="G14" i="8"/>
  <c r="H14" i="8"/>
  <c r="I14" i="8"/>
  <c r="J14" i="8"/>
  <c r="K14" i="8"/>
  <c r="L14" i="8"/>
  <c r="C18" i="8"/>
  <c r="E18" i="8"/>
  <c r="F18" i="8"/>
  <c r="G18" i="8"/>
  <c r="H18" i="8"/>
  <c r="I18" i="8"/>
  <c r="J18" i="8"/>
  <c r="K18" i="8"/>
  <c r="L18" i="8"/>
  <c r="C19" i="8"/>
  <c r="D19" i="8"/>
  <c r="E19" i="8"/>
  <c r="F19" i="8"/>
  <c r="H19" i="8"/>
  <c r="I19" i="8"/>
  <c r="K19" i="8"/>
  <c r="L19" i="8"/>
  <c r="C23" i="8"/>
  <c r="D23" i="8"/>
  <c r="E23" i="8"/>
  <c r="F23" i="8"/>
  <c r="G23" i="8"/>
  <c r="H23" i="8"/>
  <c r="I23" i="8"/>
  <c r="J23" i="8"/>
  <c r="K23" i="8"/>
  <c r="L23" i="8"/>
  <c r="C24" i="8"/>
  <c r="E24" i="8"/>
  <c r="F24" i="8"/>
  <c r="G24" i="8"/>
  <c r="H24" i="8"/>
  <c r="I24" i="8"/>
  <c r="J24" i="8"/>
  <c r="K24" i="8"/>
  <c r="L24" i="8"/>
  <c r="C28" i="8"/>
  <c r="E28" i="8"/>
  <c r="F28" i="8"/>
  <c r="G28" i="8"/>
  <c r="H28" i="8"/>
  <c r="I28" i="8"/>
  <c r="K28" i="8"/>
  <c r="L28" i="8"/>
  <c r="M28" i="8"/>
  <c r="M30" i="8"/>
  <c r="D29" i="8"/>
  <c r="E29" i="8"/>
  <c r="F29" i="8"/>
  <c r="G29" i="8"/>
  <c r="I29" i="8"/>
  <c r="J29" i="8"/>
  <c r="K29" i="8"/>
  <c r="L29" i="8"/>
  <c r="C33" i="8"/>
  <c r="E33" i="8"/>
  <c r="F33" i="8"/>
  <c r="G33" i="8"/>
  <c r="H33" i="8"/>
  <c r="I33" i="8"/>
  <c r="J33" i="8"/>
  <c r="K33" i="8"/>
  <c r="L33" i="8"/>
  <c r="C34" i="8"/>
  <c r="D34" i="8"/>
  <c r="E34" i="8"/>
  <c r="F34" i="8"/>
  <c r="G34" i="8"/>
  <c r="J34" i="8"/>
  <c r="K34" i="8"/>
  <c r="L34" i="8"/>
  <c r="C38" i="8"/>
  <c r="D38" i="8"/>
  <c r="E38" i="8"/>
  <c r="F38" i="8"/>
  <c r="G38" i="8"/>
  <c r="H38" i="8"/>
  <c r="I38" i="8"/>
  <c r="J38" i="8"/>
  <c r="K38" i="8"/>
  <c r="L38" i="8"/>
  <c r="M38" i="8"/>
  <c r="M40" i="8"/>
  <c r="C39" i="8"/>
  <c r="E39" i="8"/>
  <c r="F39" i="8"/>
  <c r="G39" i="8"/>
  <c r="H39" i="8"/>
  <c r="K39" i="8"/>
  <c r="L39" i="8"/>
  <c r="C43" i="8"/>
  <c r="D43" i="8"/>
  <c r="E43" i="8"/>
  <c r="F43" i="8"/>
  <c r="G43" i="8"/>
  <c r="H43" i="8"/>
  <c r="I43" i="8"/>
  <c r="J43" i="8"/>
  <c r="K43" i="8"/>
  <c r="L43" i="8"/>
  <c r="E44" i="8"/>
  <c r="F44" i="8"/>
  <c r="G44" i="8"/>
  <c r="I44" i="8"/>
  <c r="J44" i="8"/>
  <c r="K44" i="8"/>
  <c r="L44" i="8"/>
  <c r="M44" i="8"/>
  <c r="C48" i="8"/>
  <c r="D48" i="8"/>
  <c r="E48" i="8"/>
  <c r="F48" i="8"/>
  <c r="G48" i="8"/>
  <c r="H48" i="8"/>
  <c r="I48" i="8"/>
  <c r="J48" i="8"/>
  <c r="K48" i="8"/>
  <c r="L48" i="8"/>
  <c r="C49" i="8"/>
  <c r="D49" i="8"/>
  <c r="E49" i="8"/>
  <c r="F49" i="8"/>
  <c r="H49" i="8"/>
  <c r="I49" i="8"/>
  <c r="J49" i="8"/>
  <c r="K49" i="8"/>
  <c r="L49" i="8"/>
  <c r="C53" i="8"/>
  <c r="D53" i="8"/>
  <c r="E53" i="8"/>
  <c r="F53" i="8"/>
  <c r="G53" i="8"/>
  <c r="H53" i="8"/>
  <c r="J53" i="8"/>
  <c r="K53" i="8"/>
  <c r="L53" i="8"/>
  <c r="D54" i="8"/>
  <c r="E54" i="8"/>
  <c r="F54" i="8"/>
  <c r="G54" i="8"/>
  <c r="H54" i="8"/>
  <c r="I54" i="8"/>
  <c r="K54" i="8"/>
  <c r="L54" i="8"/>
  <c r="C8" i="9"/>
  <c r="D8" i="9"/>
  <c r="E8" i="9"/>
  <c r="F8" i="9"/>
  <c r="G8" i="9"/>
  <c r="H8" i="9"/>
  <c r="I8" i="9"/>
  <c r="J8" i="9"/>
  <c r="K8" i="9"/>
  <c r="L8" i="9"/>
  <c r="N7" i="9"/>
  <c r="C9" i="9"/>
  <c r="D9" i="9"/>
  <c r="E9" i="9"/>
  <c r="F9" i="9"/>
  <c r="G9" i="9"/>
  <c r="H9" i="9"/>
  <c r="I9" i="9"/>
  <c r="J9" i="9"/>
  <c r="K9" i="9"/>
  <c r="L9" i="9"/>
  <c r="C13" i="9"/>
  <c r="D13" i="9"/>
  <c r="E13" i="9"/>
  <c r="F13" i="9"/>
  <c r="G13" i="9"/>
  <c r="H13" i="9"/>
  <c r="I13" i="9"/>
  <c r="J13" i="9"/>
  <c r="K13" i="9"/>
  <c r="L13" i="9"/>
  <c r="C14" i="9"/>
  <c r="D14" i="9"/>
  <c r="E14" i="9"/>
  <c r="G14" i="9"/>
  <c r="H14" i="9"/>
  <c r="I14" i="9"/>
  <c r="J14" i="9"/>
  <c r="K14" i="9"/>
  <c r="L14" i="9"/>
  <c r="C18" i="9"/>
  <c r="D18" i="9"/>
  <c r="E18" i="9"/>
  <c r="F18" i="9"/>
  <c r="G18" i="9"/>
  <c r="H18" i="9"/>
  <c r="I18" i="9"/>
  <c r="J18" i="9"/>
  <c r="K18" i="9"/>
  <c r="L18" i="9"/>
  <c r="C19" i="9"/>
  <c r="D19" i="9"/>
  <c r="E19" i="9"/>
  <c r="F19" i="9"/>
  <c r="H19" i="9"/>
  <c r="I19" i="9"/>
  <c r="J19" i="9"/>
  <c r="K19" i="9"/>
  <c r="L19" i="9"/>
  <c r="C23" i="9"/>
  <c r="D23" i="9"/>
  <c r="E23" i="9"/>
  <c r="F23" i="9"/>
  <c r="G23" i="9"/>
  <c r="H23" i="9"/>
  <c r="I23" i="9"/>
  <c r="J23" i="9"/>
  <c r="K23" i="9"/>
  <c r="L23" i="9"/>
  <c r="C24" i="9"/>
  <c r="D24" i="9"/>
  <c r="E24" i="9"/>
  <c r="G24" i="9"/>
  <c r="H24" i="9"/>
  <c r="I24" i="9"/>
  <c r="J24" i="9"/>
  <c r="K24" i="9"/>
  <c r="L24" i="9"/>
  <c r="N24" i="9"/>
  <c r="C28" i="9"/>
  <c r="D28" i="9"/>
  <c r="E28" i="9"/>
  <c r="F28" i="9"/>
  <c r="G28" i="9"/>
  <c r="H28" i="9"/>
  <c r="I28" i="9"/>
  <c r="J28" i="9"/>
  <c r="K28" i="9"/>
  <c r="L28" i="9"/>
  <c r="C29" i="9"/>
  <c r="D29" i="9"/>
  <c r="E29" i="9"/>
  <c r="H29" i="9"/>
  <c r="I29" i="9"/>
  <c r="J29" i="9"/>
  <c r="K29" i="9"/>
  <c r="L29" i="9"/>
  <c r="C33" i="9"/>
  <c r="D33" i="9"/>
  <c r="E33" i="9"/>
  <c r="F33" i="9"/>
  <c r="G33" i="9"/>
  <c r="H33" i="9"/>
  <c r="I33" i="9"/>
  <c r="J33" i="9"/>
  <c r="K33" i="9"/>
  <c r="L33" i="9"/>
  <c r="C34" i="9"/>
  <c r="D34" i="9"/>
  <c r="E34" i="9"/>
  <c r="F34" i="9"/>
  <c r="G34" i="9"/>
  <c r="H34" i="9"/>
  <c r="I34" i="9"/>
  <c r="J34" i="9"/>
  <c r="K34" i="9"/>
  <c r="L34" i="9"/>
  <c r="C38" i="9"/>
  <c r="D38" i="9"/>
  <c r="E38" i="9"/>
  <c r="H38" i="9"/>
  <c r="I38" i="9"/>
  <c r="J38" i="9"/>
  <c r="K38" i="9"/>
  <c r="L38" i="9"/>
  <c r="C39" i="9"/>
  <c r="D39" i="9"/>
  <c r="E39" i="9"/>
  <c r="F39" i="9"/>
  <c r="G39" i="9"/>
  <c r="H39" i="9"/>
  <c r="I39" i="9"/>
  <c r="J39" i="9"/>
  <c r="K39" i="9"/>
  <c r="L39" i="9"/>
  <c r="C43" i="9"/>
  <c r="D43" i="9"/>
  <c r="E43" i="9"/>
  <c r="F43" i="9"/>
  <c r="G43" i="9"/>
  <c r="H43" i="9"/>
  <c r="I43" i="9"/>
  <c r="J43" i="9"/>
  <c r="K43" i="9"/>
  <c r="L43" i="9"/>
  <c r="C44" i="9"/>
  <c r="D44" i="9"/>
  <c r="E44" i="9"/>
  <c r="F44" i="9"/>
  <c r="G44" i="9"/>
  <c r="H44" i="9"/>
  <c r="I44" i="9"/>
  <c r="J44" i="9"/>
  <c r="K44" i="9"/>
  <c r="L44" i="9"/>
  <c r="C48" i="9"/>
  <c r="D48" i="9"/>
  <c r="E48" i="9"/>
  <c r="G48" i="9"/>
  <c r="H48" i="9"/>
  <c r="I48" i="9"/>
  <c r="J48" i="9"/>
  <c r="K48" i="9"/>
  <c r="L48" i="9"/>
  <c r="N48" i="9"/>
  <c r="N50" i="9"/>
  <c r="C49" i="9"/>
  <c r="D49" i="9"/>
  <c r="E49" i="9"/>
  <c r="F49" i="9"/>
  <c r="H49" i="9"/>
  <c r="I49" i="9"/>
  <c r="J49" i="9"/>
  <c r="K49" i="9"/>
  <c r="L49" i="9"/>
  <c r="C53" i="9"/>
  <c r="D53" i="9"/>
  <c r="E53" i="9"/>
  <c r="F53" i="9"/>
  <c r="G53" i="9"/>
  <c r="H53" i="9"/>
  <c r="I53" i="9"/>
  <c r="J53" i="9"/>
  <c r="K53" i="9"/>
  <c r="L53" i="9"/>
  <c r="C54" i="9"/>
  <c r="D54" i="9"/>
  <c r="E54" i="9"/>
  <c r="F54" i="9"/>
  <c r="G54" i="9"/>
  <c r="H54" i="9"/>
  <c r="I54" i="9"/>
  <c r="J54" i="9"/>
  <c r="K54" i="9"/>
  <c r="L54" i="9"/>
  <c r="M7" i="10"/>
  <c r="M8" i="10"/>
  <c r="M10" i="10"/>
  <c r="D9" i="10"/>
  <c r="E9" i="10"/>
  <c r="F9" i="10"/>
  <c r="G9" i="10"/>
  <c r="I9" i="10"/>
  <c r="J9" i="10"/>
  <c r="K13" i="10"/>
  <c r="M12" i="10"/>
  <c r="C14" i="10"/>
  <c r="D14" i="10"/>
  <c r="E14" i="10"/>
  <c r="G14" i="10"/>
  <c r="I14" i="10"/>
  <c r="J14" i="10"/>
  <c r="K14" i="10"/>
  <c r="M14" i="10"/>
  <c r="M17" i="10"/>
  <c r="M18" i="10"/>
  <c r="M20" i="10"/>
  <c r="C19" i="10"/>
  <c r="E19" i="10"/>
  <c r="G19" i="10"/>
  <c r="J19" i="10"/>
  <c r="K19" i="10"/>
  <c r="L19" i="10"/>
  <c r="M22" i="10"/>
  <c r="M23" i="10"/>
  <c r="M25" i="10"/>
  <c r="D24" i="10"/>
  <c r="F24" i="10"/>
  <c r="G24" i="10"/>
  <c r="H24" i="10"/>
  <c r="L24" i="10"/>
  <c r="M27" i="10"/>
  <c r="M28" i="10"/>
  <c r="M30" i="10"/>
  <c r="C29" i="10"/>
  <c r="E29" i="10"/>
  <c r="G29" i="10"/>
  <c r="H29" i="10"/>
  <c r="I29" i="10"/>
  <c r="J29" i="10"/>
  <c r="K29" i="10"/>
  <c r="L29" i="10"/>
  <c r="M32" i="10"/>
  <c r="M33" i="10"/>
  <c r="M35" i="10"/>
  <c r="C34" i="10"/>
  <c r="D34" i="10"/>
  <c r="G34" i="10"/>
  <c r="H34" i="10"/>
  <c r="I34" i="10"/>
  <c r="J34" i="10"/>
  <c r="M34" i="10"/>
  <c r="M37" i="10"/>
  <c r="M38" i="10"/>
  <c r="M40" i="10"/>
  <c r="C39" i="10"/>
  <c r="F39" i="10"/>
  <c r="G39" i="10"/>
  <c r="H39" i="10"/>
  <c r="I39" i="10"/>
  <c r="J39" i="10"/>
  <c r="L39" i="10"/>
  <c r="M42" i="10"/>
  <c r="M43" i="10"/>
  <c r="M45" i="10"/>
  <c r="C44" i="10"/>
  <c r="D44" i="10"/>
  <c r="E44" i="10"/>
  <c r="F44" i="10"/>
  <c r="H44" i="10"/>
  <c r="J44" i="10"/>
  <c r="K44" i="10"/>
  <c r="L44" i="10"/>
  <c r="M47" i="10"/>
  <c r="M48" i="10"/>
  <c r="M50" i="10"/>
  <c r="D49" i="10"/>
  <c r="E49" i="10"/>
  <c r="F49" i="10"/>
  <c r="G49" i="10"/>
  <c r="H49" i="10"/>
  <c r="I49" i="10"/>
  <c r="K49" i="10"/>
  <c r="L49" i="10"/>
  <c r="M52" i="10"/>
  <c r="M53" i="10"/>
  <c r="M55" i="10"/>
  <c r="D54" i="10"/>
  <c r="E54" i="10"/>
  <c r="F54" i="10"/>
  <c r="H54" i="10"/>
  <c r="I54" i="10"/>
  <c r="K54" i="10"/>
  <c r="F58" i="10"/>
  <c r="M58" i="10"/>
  <c r="M60" i="10"/>
  <c r="C59" i="10"/>
  <c r="D59" i="10"/>
  <c r="F59" i="10"/>
  <c r="H59" i="10"/>
  <c r="I59" i="10"/>
  <c r="J59" i="10"/>
  <c r="K59" i="10"/>
  <c r="L59" i="10"/>
  <c r="L63" i="10"/>
  <c r="M63" i="10"/>
  <c r="M65" i="10"/>
  <c r="M62" i="10"/>
  <c r="C64" i="10"/>
  <c r="E64" i="10"/>
  <c r="F64" i="10"/>
  <c r="G64" i="10"/>
  <c r="H64" i="10"/>
  <c r="I64" i="10"/>
  <c r="J64" i="10"/>
  <c r="K64" i="10"/>
  <c r="L64" i="10"/>
  <c r="M67" i="10"/>
  <c r="M68" i="10"/>
  <c r="M70" i="10"/>
  <c r="C69" i="10"/>
  <c r="D69" i="10"/>
  <c r="E69" i="10"/>
  <c r="F69" i="10"/>
  <c r="K69" i="10"/>
  <c r="L69" i="10"/>
  <c r="O7" i="13"/>
  <c r="O8" i="13"/>
  <c r="O10" i="13"/>
  <c r="D9" i="13"/>
  <c r="E9" i="13"/>
  <c r="F9" i="13"/>
  <c r="G9" i="13"/>
  <c r="H9" i="13"/>
  <c r="L9" i="13"/>
  <c r="O9" i="13"/>
  <c r="O12" i="13"/>
  <c r="O13" i="13"/>
  <c r="O15" i="13"/>
  <c r="C14" i="13"/>
  <c r="D14" i="13"/>
  <c r="E14" i="13"/>
  <c r="F14" i="13"/>
  <c r="G14" i="13"/>
  <c r="H14" i="13"/>
  <c r="I14" i="13"/>
  <c r="J14" i="13"/>
  <c r="L14" i="13"/>
  <c r="O14" i="13"/>
  <c r="O17" i="13"/>
  <c r="O18" i="13"/>
  <c r="O20" i="13"/>
  <c r="C19" i="13"/>
  <c r="D19" i="13"/>
  <c r="E19" i="13"/>
  <c r="F19" i="13"/>
  <c r="I19" i="13"/>
  <c r="J19" i="13"/>
  <c r="K19" i="13"/>
  <c r="L19" i="13"/>
  <c r="O22" i="13"/>
  <c r="O23" i="13"/>
  <c r="O25" i="13"/>
  <c r="C24" i="13"/>
  <c r="D24" i="13"/>
  <c r="G24" i="13"/>
  <c r="H24" i="13"/>
  <c r="J24" i="13"/>
  <c r="L24" i="13"/>
  <c r="O27" i="13"/>
  <c r="O28" i="13"/>
  <c r="O30" i="13"/>
  <c r="C29" i="13"/>
  <c r="D29" i="13"/>
  <c r="F29" i="13"/>
  <c r="G29" i="13"/>
  <c r="H29" i="13"/>
  <c r="I29" i="13"/>
  <c r="J29" i="13"/>
  <c r="K29" i="13"/>
  <c r="L29" i="13"/>
  <c r="O32" i="13"/>
  <c r="O33" i="13"/>
  <c r="O35" i="13"/>
  <c r="D34" i="13"/>
  <c r="E34" i="13"/>
  <c r="F34" i="13"/>
  <c r="G34" i="13"/>
  <c r="H34" i="13"/>
  <c r="I34" i="13"/>
  <c r="J34" i="13"/>
  <c r="K34" i="13"/>
  <c r="L34" i="13"/>
  <c r="O37" i="13"/>
  <c r="O38" i="13"/>
  <c r="O40" i="13"/>
  <c r="C39" i="13"/>
  <c r="D39" i="13"/>
  <c r="E39" i="13"/>
  <c r="F39" i="13"/>
  <c r="G39" i="13"/>
  <c r="H39" i="13"/>
  <c r="I39" i="13"/>
  <c r="J39" i="13"/>
  <c r="K39" i="13"/>
  <c r="L39" i="13"/>
  <c r="O39" i="13"/>
  <c r="O42" i="13"/>
  <c r="O43" i="13"/>
  <c r="O45" i="13"/>
  <c r="C44" i="13"/>
  <c r="E44" i="13"/>
  <c r="F44" i="13"/>
  <c r="H44" i="13"/>
  <c r="I44" i="13"/>
  <c r="K44" i="13"/>
  <c r="L44" i="13"/>
  <c r="O47" i="13"/>
  <c r="O48" i="13"/>
  <c r="O50" i="13"/>
  <c r="C49" i="13"/>
  <c r="D49" i="13"/>
  <c r="E49" i="13"/>
  <c r="F49" i="13"/>
  <c r="G49" i="13"/>
  <c r="H49" i="13"/>
  <c r="I49" i="13"/>
  <c r="J49" i="13"/>
  <c r="K49" i="13"/>
  <c r="L49" i="13"/>
  <c r="O52" i="13"/>
  <c r="O53" i="13"/>
  <c r="O55" i="13"/>
  <c r="O54" i="13"/>
  <c r="O57" i="13"/>
  <c r="O58" i="13"/>
  <c r="O60" i="13"/>
  <c r="O59" i="13"/>
  <c r="O62" i="13"/>
  <c r="O63" i="13"/>
  <c r="O65" i="13"/>
  <c r="C64" i="13"/>
  <c r="D64" i="13"/>
  <c r="E64" i="13"/>
  <c r="F64" i="13"/>
  <c r="H64" i="13"/>
  <c r="I64" i="13"/>
  <c r="J64" i="13"/>
  <c r="L64" i="13"/>
  <c r="O67" i="13"/>
  <c r="O68" i="13"/>
  <c r="O70" i="13"/>
  <c r="C69" i="13"/>
  <c r="D69" i="13"/>
  <c r="H69" i="13"/>
  <c r="I69" i="13"/>
  <c r="J69" i="13"/>
  <c r="K69" i="13"/>
  <c r="L69" i="13"/>
  <c r="O72" i="13"/>
  <c r="O73" i="13"/>
  <c r="O75" i="13"/>
  <c r="O74" i="13"/>
  <c r="O77" i="13"/>
  <c r="O78" i="13"/>
  <c r="O80" i="13"/>
  <c r="C79" i="13"/>
  <c r="D79" i="13"/>
  <c r="E79" i="13"/>
  <c r="F79" i="13"/>
  <c r="G79" i="13"/>
  <c r="H79" i="13"/>
  <c r="J79" i="13"/>
  <c r="K79" i="13"/>
  <c r="L79" i="13"/>
  <c r="O82" i="13"/>
  <c r="O83" i="13"/>
  <c r="O85" i="13"/>
  <c r="C84" i="13"/>
  <c r="K84" i="13"/>
  <c r="L84" i="13"/>
  <c r="O84" i="13"/>
  <c r="O8" i="14"/>
  <c r="O9" i="14"/>
  <c r="O11" i="14"/>
  <c r="O10" i="14"/>
  <c r="O13" i="14"/>
  <c r="O14" i="14"/>
  <c r="O16" i="14"/>
  <c r="O15" i="14"/>
  <c r="O18" i="14"/>
  <c r="O19" i="14"/>
  <c r="O21" i="14"/>
  <c r="O20" i="14"/>
  <c r="O23" i="14"/>
  <c r="O24" i="14"/>
  <c r="O26" i="14"/>
  <c r="O25" i="14"/>
  <c r="O28" i="14"/>
  <c r="O29" i="14"/>
  <c r="O31" i="14"/>
  <c r="O30" i="14"/>
  <c r="O33" i="14"/>
  <c r="O34" i="14"/>
  <c r="O36" i="14"/>
  <c r="O35" i="14"/>
  <c r="O38" i="14"/>
  <c r="O39" i="14"/>
  <c r="O41" i="14"/>
  <c r="O40" i="14"/>
  <c r="O43" i="14"/>
  <c r="O44" i="14"/>
  <c r="O46" i="14"/>
  <c r="O45" i="14"/>
  <c r="O48" i="14"/>
  <c r="O49" i="14"/>
  <c r="O51" i="14"/>
  <c r="O50" i="14"/>
  <c r="O53" i="14"/>
  <c r="O54" i="14"/>
  <c r="O56" i="14"/>
  <c r="O55" i="14"/>
  <c r="O58" i="14"/>
  <c r="O59" i="14"/>
  <c r="O61" i="14"/>
  <c r="O60" i="14"/>
  <c r="O63" i="14"/>
  <c r="O64" i="14"/>
  <c r="O66" i="14"/>
  <c r="O65" i="14"/>
  <c r="O68" i="14"/>
  <c r="O69" i="14"/>
  <c r="O71" i="14"/>
  <c r="O70" i="14"/>
  <c r="O73" i="14"/>
  <c r="O74" i="14"/>
  <c r="O76" i="14"/>
  <c r="O75" i="14"/>
  <c r="O8" i="15"/>
  <c r="O9" i="15"/>
  <c r="O11" i="15"/>
  <c r="O10" i="15"/>
  <c r="O13" i="15"/>
  <c r="O14" i="15"/>
  <c r="O16" i="15"/>
  <c r="O15" i="15"/>
  <c r="O18" i="15"/>
  <c r="O19" i="15"/>
  <c r="O21" i="15"/>
  <c r="O20" i="15"/>
  <c r="O23" i="15"/>
  <c r="O24" i="15"/>
  <c r="O26" i="15"/>
  <c r="O25" i="15"/>
  <c r="O28" i="15"/>
  <c r="O29" i="15"/>
  <c r="O31" i="15"/>
  <c r="O30" i="15"/>
  <c r="O33" i="15"/>
  <c r="O34" i="15"/>
  <c r="O36" i="15"/>
  <c r="O35" i="15"/>
  <c r="O38" i="15"/>
  <c r="O39" i="15"/>
  <c r="O41" i="15"/>
  <c r="O40" i="15"/>
  <c r="O43" i="15"/>
  <c r="O44" i="15"/>
  <c r="O46" i="15"/>
  <c r="O45" i="15"/>
  <c r="O48" i="15"/>
  <c r="O49" i="15"/>
  <c r="O51" i="15"/>
  <c r="O50" i="15"/>
  <c r="O53" i="15"/>
  <c r="O54" i="15"/>
  <c r="O56" i="15"/>
  <c r="O55" i="15"/>
  <c r="O58" i="15"/>
  <c r="O59" i="15"/>
  <c r="O61" i="15"/>
  <c r="O60" i="15"/>
  <c r="O63" i="15"/>
  <c r="O64" i="15"/>
  <c r="O66" i="15"/>
  <c r="O65" i="15"/>
  <c r="O68" i="15"/>
  <c r="O69" i="15"/>
  <c r="O71" i="15"/>
  <c r="O70" i="15"/>
  <c r="O73" i="15"/>
  <c r="O74" i="15"/>
  <c r="O76" i="15"/>
  <c r="O75" i="15"/>
  <c r="O78" i="15"/>
  <c r="O79" i="15"/>
  <c r="O81" i="15"/>
  <c r="O80" i="15"/>
  <c r="O6" i="17"/>
  <c r="O8" i="17"/>
  <c r="O11" i="17"/>
  <c r="O12" i="17"/>
  <c r="O14" i="17"/>
  <c r="O13" i="17"/>
  <c r="O16" i="17"/>
  <c r="O17" i="17"/>
  <c r="O19" i="17"/>
  <c r="O18" i="17"/>
  <c r="O21" i="17"/>
  <c r="O22" i="17"/>
  <c r="O24" i="17"/>
  <c r="O23" i="17"/>
  <c r="O31" i="17"/>
  <c r="O32" i="17"/>
  <c r="O34" i="17"/>
  <c r="O33" i="17"/>
  <c r="O36" i="17"/>
  <c r="O37" i="17"/>
  <c r="O39" i="17"/>
  <c r="O38" i="17"/>
  <c r="O41" i="17"/>
  <c r="O42" i="17"/>
  <c r="O44" i="17"/>
  <c r="O43" i="17"/>
  <c r="O46" i="17"/>
  <c r="O47" i="17"/>
  <c r="O49" i="17"/>
  <c r="O48" i="17"/>
  <c r="O51" i="17"/>
  <c r="O52" i="17"/>
  <c r="O54" i="17"/>
  <c r="O53" i="17"/>
  <c r="O56" i="17"/>
  <c r="O57" i="17"/>
  <c r="O58" i="17"/>
  <c r="O61" i="17"/>
  <c r="O62" i="17"/>
  <c r="O64" i="17"/>
  <c r="O63" i="17"/>
  <c r="O66" i="17"/>
  <c r="O67" i="17"/>
  <c r="O69" i="17"/>
  <c r="O68" i="17"/>
  <c r="O71" i="17"/>
  <c r="O72" i="17"/>
  <c r="O74" i="17"/>
  <c r="O73" i="17"/>
  <c r="O76" i="17"/>
  <c r="O77" i="17"/>
  <c r="V62" i="17"/>
  <c r="F79" i="17"/>
  <c r="O78" i="17"/>
  <c r="O81" i="17"/>
  <c r="O82" i="17"/>
  <c r="O84" i="17"/>
  <c r="O83" i="17"/>
  <c r="O86" i="17"/>
  <c r="O87" i="17"/>
  <c r="O89" i="17"/>
  <c r="O88" i="17"/>
  <c r="L8" i="11"/>
  <c r="M8" i="11"/>
  <c r="N8" i="11"/>
  <c r="O8" i="11"/>
  <c r="D12" i="12"/>
  <c r="O15" i="12"/>
  <c r="P14" i="12"/>
  <c r="R17" i="12"/>
  <c r="S14" i="12"/>
  <c r="B18" i="12"/>
  <c r="C18" i="12"/>
  <c r="O19" i="12"/>
  <c r="O20" i="12"/>
  <c r="O21" i="12"/>
  <c r="O22" i="12"/>
  <c r="R27" i="12"/>
  <c r="S23" i="12"/>
  <c r="O29" i="12"/>
  <c r="M33" i="5"/>
  <c r="M35" i="5"/>
  <c r="R26" i="1"/>
  <c r="R18" i="1"/>
  <c r="R10" i="1"/>
  <c r="M13" i="10"/>
  <c r="M15" i="10"/>
  <c r="D44" i="17"/>
  <c r="E39" i="17"/>
  <c r="O59" i="17"/>
  <c r="F14" i="17"/>
  <c r="D89" i="17"/>
  <c r="C74" i="17"/>
  <c r="E24" i="17"/>
  <c r="D79" i="17"/>
  <c r="D39" i="17"/>
  <c r="M8" i="5"/>
  <c r="M10" i="5"/>
  <c r="E89" i="17"/>
  <c r="D64" i="17"/>
  <c r="I9" i="17"/>
  <c r="I89" i="17"/>
  <c r="I54" i="17"/>
  <c r="M57" i="10"/>
  <c r="M32" i="5"/>
  <c r="H49" i="17"/>
  <c r="H9" i="17"/>
  <c r="H69" i="17"/>
  <c r="G79" i="17"/>
  <c r="C14" i="17"/>
  <c r="M27" i="8"/>
  <c r="M29" i="5"/>
  <c r="M53" i="6"/>
  <c r="M55" i="6"/>
  <c r="M23" i="6"/>
  <c r="M25" i="6"/>
  <c r="O34" i="13"/>
  <c r="M42" i="8"/>
  <c r="P38" i="1"/>
  <c r="R22" i="1"/>
  <c r="N19" i="9"/>
  <c r="M47" i="5"/>
  <c r="P13" i="12"/>
  <c r="O49" i="13"/>
  <c r="M47" i="6"/>
  <c r="Q41" i="1"/>
  <c r="Q22" i="1"/>
  <c r="R14" i="1"/>
  <c r="Q26" i="1"/>
  <c r="H14" i="17"/>
  <c r="P11" i="12"/>
  <c r="F69" i="18"/>
  <c r="F14" i="18"/>
  <c r="L19" i="17"/>
  <c r="J59" i="17"/>
  <c r="J9" i="17"/>
  <c r="J24" i="17"/>
  <c r="J64" i="17"/>
  <c r="J19" i="17"/>
  <c r="L89" i="17"/>
  <c r="J54" i="17"/>
  <c r="K59" i="17"/>
  <c r="K69" i="17"/>
  <c r="J69" i="17"/>
  <c r="L84" i="17"/>
  <c r="D24" i="17"/>
  <c r="D54" i="17"/>
  <c r="L69" i="17"/>
  <c r="C29" i="17"/>
  <c r="K29" i="17"/>
  <c r="H59" i="17"/>
  <c r="S13" i="12"/>
  <c r="C19" i="21"/>
  <c r="F49" i="21"/>
  <c r="K13" i="25"/>
  <c r="D33" i="26"/>
  <c r="L45" i="26"/>
  <c r="C13" i="26"/>
  <c r="G13" i="26"/>
  <c r="K9" i="26"/>
  <c r="I21" i="26"/>
  <c r="I59" i="21"/>
  <c r="I29" i="21"/>
  <c r="F49" i="18"/>
  <c r="J34" i="18"/>
  <c r="D29" i="18"/>
  <c r="H34" i="18"/>
  <c r="K74" i="18"/>
  <c r="G74" i="18"/>
  <c r="C74" i="18"/>
  <c r="I69" i="18"/>
  <c r="E69" i="18"/>
  <c r="K74" i="19"/>
  <c r="E39" i="19"/>
  <c r="D9" i="19"/>
  <c r="F79" i="19"/>
  <c r="G49" i="21"/>
  <c r="K29" i="21"/>
  <c r="F59" i="23"/>
  <c r="C44" i="23"/>
  <c r="G29" i="23"/>
  <c r="C33" i="26"/>
  <c r="N54" i="9"/>
  <c r="N49" i="9"/>
  <c r="F69" i="17"/>
  <c r="P12" i="12"/>
  <c r="O79" i="13"/>
  <c r="M19" i="10"/>
  <c r="M13" i="8"/>
  <c r="M15" i="8"/>
  <c r="I64" i="17"/>
  <c r="C54" i="18"/>
  <c r="C59" i="18"/>
  <c r="F49" i="19"/>
  <c r="J64" i="19"/>
  <c r="K59" i="19"/>
  <c r="D64" i="21"/>
  <c r="C9" i="27"/>
  <c r="S12" i="12"/>
  <c r="O79" i="17"/>
  <c r="M49" i="10"/>
  <c r="M39" i="10"/>
  <c r="P14" i="1"/>
  <c r="I59" i="22"/>
  <c r="D9" i="22"/>
  <c r="H29" i="22"/>
  <c r="G34" i="22"/>
  <c r="E64" i="22"/>
  <c r="I44" i="22"/>
  <c r="D74" i="22"/>
  <c r="F61" i="24"/>
  <c r="F13" i="24"/>
  <c r="E29" i="24"/>
  <c r="L53" i="24"/>
  <c r="K17" i="24"/>
  <c r="H21" i="25"/>
  <c r="K9" i="25"/>
  <c r="I45" i="25"/>
  <c r="H25" i="25"/>
  <c r="N37" i="9"/>
  <c r="N38" i="9"/>
  <c r="N40" i="9"/>
  <c r="N32" i="9"/>
  <c r="N29" i="9"/>
  <c r="N28" i="9"/>
  <c r="N30" i="9"/>
  <c r="N22" i="9"/>
  <c r="N17" i="9"/>
  <c r="N14" i="9"/>
  <c r="N9" i="9"/>
  <c r="M53" i="8"/>
  <c r="M55" i="8"/>
  <c r="R34" i="1"/>
  <c r="P34" i="1"/>
  <c r="P6" i="1"/>
  <c r="R6" i="1"/>
  <c r="S24" i="12"/>
  <c r="N47" i="9"/>
  <c r="M33" i="8"/>
  <c r="M35" i="8"/>
  <c r="O44" i="13"/>
  <c r="M9" i="10"/>
  <c r="M39" i="8"/>
  <c r="M49" i="5"/>
  <c r="M48" i="5"/>
  <c r="M50" i="5"/>
  <c r="M42" i="5"/>
  <c r="M39" i="5"/>
  <c r="M38" i="5"/>
  <c r="M40" i="5"/>
  <c r="I84" i="17"/>
  <c r="D29" i="17"/>
  <c r="H29" i="17"/>
  <c r="L19" i="18"/>
  <c r="L74" i="18"/>
  <c r="F64" i="18"/>
  <c r="J13" i="24"/>
  <c r="J37" i="24"/>
  <c r="J53" i="24"/>
  <c r="J33" i="24"/>
  <c r="I37" i="24"/>
  <c r="I33" i="24"/>
  <c r="D53" i="24"/>
  <c r="D37" i="24"/>
  <c r="D17" i="24"/>
  <c r="H13" i="24"/>
  <c r="H65" i="24"/>
  <c r="H25" i="24"/>
  <c r="L29" i="24"/>
  <c r="H33" i="24"/>
  <c r="L33" i="24"/>
  <c r="H57" i="24"/>
  <c r="L61" i="24"/>
  <c r="E37" i="26"/>
  <c r="K45" i="26"/>
  <c r="F49" i="27"/>
  <c r="D9" i="27"/>
  <c r="M24" i="8"/>
  <c r="M19" i="8"/>
  <c r="M18" i="8"/>
  <c r="M20" i="8"/>
  <c r="M12" i="8"/>
  <c r="M9" i="8"/>
  <c r="M8" i="8"/>
  <c r="M10" i="8"/>
  <c r="I64" i="18"/>
  <c r="K39" i="18"/>
  <c r="G9" i="18"/>
  <c r="G64" i="18"/>
  <c r="G29" i="18"/>
  <c r="G59" i="18"/>
  <c r="I34" i="18"/>
  <c r="D64" i="18"/>
  <c r="H49" i="18"/>
  <c r="J24" i="18"/>
  <c r="E49" i="18"/>
  <c r="H19" i="18"/>
  <c r="H39" i="18"/>
  <c r="E74" i="18"/>
  <c r="D9" i="18"/>
  <c r="F9" i="19"/>
  <c r="F19" i="19"/>
  <c r="K14" i="21"/>
  <c r="C24" i="18"/>
  <c r="G34" i="18"/>
  <c r="K49" i="18"/>
  <c r="G54" i="18"/>
  <c r="K54" i="18"/>
  <c r="K59" i="18"/>
  <c r="L29" i="21"/>
  <c r="L14" i="21"/>
  <c r="L74" i="21"/>
  <c r="L49" i="22"/>
  <c r="L29" i="22"/>
  <c r="C29" i="22"/>
  <c r="C54" i="22"/>
  <c r="C59" i="22"/>
  <c r="K59" i="22"/>
  <c r="K19" i="22"/>
  <c r="K14" i="22"/>
  <c r="D54" i="22"/>
  <c r="G19" i="23"/>
  <c r="L17" i="24"/>
  <c r="D13" i="24"/>
  <c r="C65" i="24"/>
  <c r="C41" i="24"/>
  <c r="G37" i="24"/>
  <c r="G61" i="24"/>
  <c r="C13" i="25"/>
  <c r="C53" i="25"/>
  <c r="G49" i="25"/>
  <c r="G21" i="25"/>
  <c r="G13" i="25"/>
  <c r="F29" i="25"/>
  <c r="F57" i="25"/>
  <c r="F53" i="25"/>
  <c r="F25" i="25"/>
  <c r="F13" i="25"/>
  <c r="J41" i="25"/>
  <c r="J29" i="25"/>
  <c r="J9" i="25"/>
  <c r="J21" i="25"/>
  <c r="J69" i="25"/>
  <c r="D37" i="25"/>
  <c r="D13" i="25"/>
  <c r="D29" i="25"/>
  <c r="D25" i="25"/>
  <c r="L77" i="25"/>
  <c r="L17" i="25"/>
  <c r="L53" i="25"/>
  <c r="L9" i="25"/>
  <c r="E37" i="25"/>
  <c r="I37" i="25"/>
  <c r="C45" i="25"/>
  <c r="G45" i="25"/>
  <c r="L57" i="25"/>
  <c r="F65" i="25"/>
  <c r="K73" i="25"/>
  <c r="L21" i="26"/>
  <c r="C44" i="17"/>
  <c r="E64" i="18"/>
  <c r="G39" i="18"/>
  <c r="K29" i="18"/>
  <c r="C64" i="18"/>
  <c r="C29" i="18"/>
  <c r="E34" i="18"/>
  <c r="L59" i="18"/>
  <c r="D49" i="18"/>
  <c r="F24" i="18"/>
  <c r="J44" i="18"/>
  <c r="D19" i="18"/>
  <c r="L29" i="18"/>
  <c r="H69" i="18"/>
  <c r="F34" i="19"/>
  <c r="K79" i="19"/>
  <c r="I54" i="21"/>
  <c r="D19" i="21"/>
  <c r="D64" i="22"/>
  <c r="D19" i="22"/>
  <c r="F44" i="18"/>
  <c r="L49" i="18"/>
  <c r="C34" i="21"/>
  <c r="J64" i="22"/>
  <c r="J29" i="22"/>
  <c r="E79" i="22"/>
  <c r="E74" i="22"/>
  <c r="I29" i="22"/>
  <c r="I34" i="22"/>
  <c r="I69" i="22"/>
  <c r="L41" i="24"/>
  <c r="H9" i="24"/>
  <c r="J77" i="25"/>
  <c r="L45" i="25"/>
  <c r="C33" i="25"/>
  <c r="E29" i="25"/>
  <c r="I73" i="25"/>
  <c r="I65" i="25"/>
  <c r="I9" i="25"/>
  <c r="C49" i="27"/>
  <c r="O29" i="13"/>
  <c r="M59" i="10"/>
  <c r="M22" i="5"/>
  <c r="M44" i="6"/>
  <c r="M43" i="6"/>
  <c r="M45" i="6"/>
  <c r="M39" i="6"/>
  <c r="M33" i="6"/>
  <c r="M35" i="6"/>
  <c r="M22" i="6"/>
  <c r="M14" i="6"/>
  <c r="M13" i="6"/>
  <c r="M15" i="6"/>
  <c r="M9" i="6"/>
  <c r="E59" i="17"/>
  <c r="I59" i="17"/>
  <c r="G29" i="17"/>
  <c r="K54" i="17"/>
  <c r="L14" i="17"/>
  <c r="E19" i="18"/>
  <c r="K69" i="18"/>
  <c r="I44" i="18"/>
  <c r="C19" i="18"/>
  <c r="C49" i="18"/>
  <c r="J19" i="18"/>
  <c r="L54" i="18"/>
  <c r="D14" i="18"/>
  <c r="C34" i="18"/>
  <c r="F59" i="18"/>
  <c r="H29" i="18"/>
  <c r="L19" i="22"/>
  <c r="C79" i="22"/>
  <c r="E29" i="18"/>
  <c r="I74" i="18"/>
  <c r="D39" i="18"/>
  <c r="E9" i="19"/>
  <c r="I34" i="19"/>
  <c r="D34" i="19"/>
  <c r="L44" i="19"/>
  <c r="I9" i="21"/>
  <c r="C74" i="21"/>
  <c r="H39" i="22"/>
  <c r="H9" i="22"/>
  <c r="L14" i="22"/>
  <c r="K65" i="24"/>
  <c r="H49" i="24"/>
  <c r="E13" i="24"/>
  <c r="J73" i="25"/>
  <c r="D21" i="25"/>
  <c r="E33" i="25"/>
  <c r="I45" i="26"/>
  <c r="E69" i="19"/>
  <c r="C79" i="19"/>
  <c r="G19" i="19"/>
  <c r="F74" i="19"/>
  <c r="J24" i="19"/>
  <c r="D59" i="19"/>
  <c r="L14" i="19"/>
  <c r="F59" i="21"/>
  <c r="K37" i="25"/>
  <c r="F41" i="25"/>
  <c r="D49" i="25"/>
  <c r="J57" i="25"/>
  <c r="E61" i="25"/>
  <c r="I61" i="25"/>
  <c r="F79" i="27"/>
  <c r="G74" i="27"/>
  <c r="D69" i="27"/>
  <c r="E64" i="27"/>
  <c r="F39" i="19"/>
  <c r="J29" i="19"/>
  <c r="F14" i="19"/>
  <c r="J14" i="19"/>
  <c r="H49" i="19"/>
  <c r="F54" i="19"/>
  <c r="J54" i="19"/>
  <c r="F24" i="21"/>
  <c r="F39" i="21"/>
  <c r="J39" i="21"/>
  <c r="D44" i="21"/>
  <c r="H44" i="21"/>
  <c r="E69" i="22"/>
  <c r="I74" i="22"/>
  <c r="C74" i="22"/>
  <c r="G74" i="22"/>
  <c r="K74" i="22"/>
  <c r="C29" i="24"/>
  <c r="K33" i="24"/>
  <c r="D41" i="25"/>
  <c r="H41" i="25"/>
  <c r="L73" i="25"/>
  <c r="F33" i="25"/>
  <c r="J49" i="25"/>
  <c r="E41" i="25"/>
  <c r="I25" i="25"/>
  <c r="C17" i="25"/>
  <c r="G53" i="25"/>
  <c r="K77" i="25"/>
  <c r="G57" i="25"/>
  <c r="D69" i="25"/>
  <c r="P3" i="11"/>
  <c r="Q3" i="11"/>
  <c r="P14" i="11"/>
  <c r="Q14" i="11"/>
  <c r="P9" i="11"/>
  <c r="Q9" i="11"/>
  <c r="P6" i="11"/>
  <c r="Q6" i="11"/>
  <c r="P13" i="11"/>
  <c r="Q13" i="11"/>
  <c r="P10" i="11"/>
  <c r="Q10" i="11"/>
  <c r="P12" i="11"/>
  <c r="Q12" i="11"/>
  <c r="P7" i="11"/>
  <c r="Q7" i="11"/>
  <c r="P5" i="11"/>
  <c r="Q5" i="11"/>
  <c r="P8" i="11"/>
  <c r="Q8" i="11"/>
  <c r="O64" i="13"/>
  <c r="N43" i="9"/>
  <c r="N45" i="9"/>
  <c r="N42" i="9"/>
  <c r="N39" i="9"/>
  <c r="M17" i="5"/>
  <c r="M12" i="5"/>
  <c r="M9" i="5"/>
  <c r="M27" i="6"/>
  <c r="F59" i="27"/>
  <c r="G54" i="27"/>
  <c r="F39" i="27"/>
  <c r="G34" i="27"/>
  <c r="D14" i="27"/>
  <c r="E29" i="27"/>
  <c r="E14" i="27"/>
  <c r="E49" i="27"/>
  <c r="E9" i="27"/>
  <c r="E54" i="27"/>
  <c r="E19" i="27"/>
  <c r="E74" i="27"/>
  <c r="E69" i="27"/>
  <c r="E34" i="27"/>
  <c r="L29" i="17"/>
  <c r="K49" i="17"/>
  <c r="K44" i="17"/>
  <c r="L59" i="17"/>
  <c r="L39" i="17"/>
  <c r="M42" i="6"/>
  <c r="G89" i="17"/>
  <c r="O19" i="13"/>
  <c r="N34" i="9"/>
  <c r="N27" i="9"/>
  <c r="N23" i="9"/>
  <c r="N25" i="9"/>
  <c r="N12" i="9"/>
  <c r="N13" i="9"/>
  <c r="N15" i="9"/>
  <c r="N8" i="9"/>
  <c r="N10" i="9"/>
  <c r="M54" i="8"/>
  <c r="M52" i="8"/>
  <c r="M49" i="8"/>
  <c r="M47" i="8"/>
  <c r="M48" i="8"/>
  <c r="M50" i="8"/>
  <c r="Q30" i="1"/>
  <c r="P30" i="1"/>
  <c r="R30" i="1"/>
  <c r="C24" i="17"/>
  <c r="C39" i="17"/>
  <c r="C34" i="17"/>
  <c r="C19" i="17"/>
  <c r="C59" i="17"/>
  <c r="C54" i="17"/>
  <c r="L54" i="17"/>
  <c r="L9" i="17"/>
  <c r="L64" i="17"/>
  <c r="L34" i="17"/>
  <c r="D49" i="17"/>
  <c r="D19" i="17"/>
  <c r="D34" i="17"/>
  <c r="H84" i="17"/>
  <c r="H64" i="17"/>
  <c r="H34" i="17"/>
  <c r="H19" i="17"/>
  <c r="H54" i="17"/>
  <c r="H89" i="17"/>
  <c r="H24" i="17"/>
  <c r="H39" i="17"/>
  <c r="G54" i="17"/>
  <c r="G19" i="17"/>
  <c r="G69" i="17"/>
  <c r="G34" i="17"/>
  <c r="G9" i="17"/>
  <c r="G44" i="17"/>
  <c r="G74" i="17"/>
  <c r="G59" i="17"/>
  <c r="G24" i="17"/>
  <c r="G49" i="17"/>
  <c r="G39" i="17"/>
  <c r="K9" i="17"/>
  <c r="F44" i="17"/>
  <c r="O24" i="13"/>
  <c r="M24" i="5"/>
  <c r="M24" i="6"/>
  <c r="M17" i="6"/>
  <c r="D49" i="27"/>
  <c r="E44" i="27"/>
  <c r="D29" i="27"/>
  <c r="F24" i="27"/>
  <c r="G19" i="27"/>
  <c r="M13" i="5"/>
  <c r="M15" i="5"/>
  <c r="L24" i="17"/>
  <c r="K74" i="17"/>
  <c r="K24" i="17"/>
  <c r="L49" i="17"/>
  <c r="S25" i="12"/>
  <c r="S26" i="12"/>
  <c r="S21" i="12"/>
  <c r="S20" i="12"/>
  <c r="S22" i="12"/>
  <c r="J44" i="17"/>
  <c r="J74" i="17"/>
  <c r="J14" i="17"/>
  <c r="J39" i="17"/>
  <c r="J29" i="17"/>
  <c r="J34" i="17"/>
  <c r="E34" i="17"/>
  <c r="E44" i="17"/>
  <c r="E14" i="17"/>
  <c r="K79" i="17"/>
  <c r="F84" i="17"/>
  <c r="F34" i="17"/>
  <c r="J84" i="17"/>
  <c r="I14" i="17"/>
  <c r="K39" i="17"/>
  <c r="S11" i="12"/>
  <c r="S15" i="12"/>
  <c r="S16" i="12"/>
  <c r="F54" i="17"/>
  <c r="F39" i="17"/>
  <c r="F74" i="17"/>
  <c r="F64" i="17"/>
  <c r="O69" i="13"/>
  <c r="M69" i="10"/>
  <c r="M64" i="10"/>
  <c r="M44" i="10"/>
  <c r="M29" i="10"/>
  <c r="M24" i="10"/>
  <c r="M34" i="8"/>
  <c r="M29" i="8"/>
  <c r="M23" i="8"/>
  <c r="M25" i="8"/>
  <c r="M22" i="8"/>
  <c r="M14" i="8"/>
  <c r="M7" i="8"/>
  <c r="M23" i="5"/>
  <c r="M25" i="5"/>
  <c r="M19" i="5"/>
  <c r="M18" i="5"/>
  <c r="M20" i="5"/>
  <c r="M14" i="5"/>
  <c r="M7" i="5"/>
  <c r="P18" i="1"/>
  <c r="Q18" i="1"/>
  <c r="M54" i="6"/>
  <c r="M52" i="6"/>
  <c r="M49" i="6"/>
  <c r="M48" i="6"/>
  <c r="M50" i="6"/>
  <c r="M37" i="6"/>
  <c r="M34" i="6"/>
  <c r="M32" i="6"/>
  <c r="M29" i="6"/>
  <c r="M28" i="6"/>
  <c r="M30" i="6"/>
  <c r="M19" i="6"/>
  <c r="M18" i="6"/>
  <c r="M20" i="6"/>
  <c r="M12" i="6"/>
  <c r="M8" i="6"/>
  <c r="M10" i="6"/>
  <c r="C64" i="17"/>
  <c r="C84" i="17"/>
  <c r="I24" i="17"/>
  <c r="I39" i="17"/>
  <c r="I49" i="17"/>
  <c r="I74" i="17"/>
  <c r="I34" i="17"/>
  <c r="I29" i="17"/>
  <c r="I19" i="17"/>
  <c r="I44" i="17"/>
  <c r="D84" i="17"/>
  <c r="E9" i="17"/>
  <c r="E69" i="17"/>
  <c r="I69" i="17"/>
  <c r="D74" i="17"/>
  <c r="H74" i="17"/>
  <c r="L74" i="17"/>
  <c r="H79" i="17"/>
  <c r="L79" i="17"/>
  <c r="G84" i="17"/>
  <c r="K84" i="17"/>
  <c r="F89" i="17"/>
  <c r="J89" i="17"/>
  <c r="E29" i="17"/>
  <c r="G14" i="17"/>
  <c r="L39" i="19"/>
  <c r="G44" i="19"/>
  <c r="E54" i="23"/>
  <c r="E24" i="23"/>
  <c r="E59" i="23"/>
  <c r="E14" i="23"/>
  <c r="E39" i="23"/>
  <c r="E9" i="23"/>
  <c r="E44" i="23"/>
  <c r="E29" i="23"/>
  <c r="I54" i="23"/>
  <c r="I24" i="23"/>
  <c r="I29" i="23"/>
  <c r="I14" i="23"/>
  <c r="I39" i="23"/>
  <c r="I49" i="23"/>
  <c r="I9" i="23"/>
  <c r="I44" i="23"/>
  <c r="I64" i="23"/>
  <c r="I19" i="23"/>
  <c r="F29" i="23"/>
  <c r="F24" i="23"/>
  <c r="F44" i="23"/>
  <c r="F9" i="23"/>
  <c r="J29" i="23"/>
  <c r="J14" i="23"/>
  <c r="J59" i="23"/>
  <c r="J44" i="23"/>
  <c r="F34" i="23"/>
  <c r="J34" i="23"/>
  <c r="F39" i="23"/>
  <c r="J39" i="23"/>
  <c r="D9" i="23"/>
  <c r="D49" i="23"/>
  <c r="D19" i="23"/>
  <c r="D64" i="23"/>
  <c r="D34" i="23"/>
  <c r="D69" i="23"/>
  <c r="D44" i="23"/>
  <c r="D29" i="23"/>
  <c r="H24" i="23"/>
  <c r="H44" i="23"/>
  <c r="H34" i="23"/>
  <c r="H59" i="23"/>
  <c r="H9" i="23"/>
  <c r="H19" i="23"/>
  <c r="L39" i="23"/>
  <c r="L44" i="23"/>
  <c r="L14" i="23"/>
  <c r="L29" i="23"/>
  <c r="L34" i="23"/>
  <c r="L64" i="23"/>
  <c r="L54" i="23"/>
  <c r="L9" i="23"/>
  <c r="L19" i="23"/>
  <c r="L49" i="23"/>
  <c r="L59" i="23"/>
  <c r="C49" i="23"/>
  <c r="C39" i="23"/>
  <c r="C54" i="23"/>
  <c r="C14" i="23"/>
  <c r="C59" i="23"/>
  <c r="C34" i="23"/>
  <c r="C9" i="23"/>
  <c r="G9" i="23"/>
  <c r="G14" i="23"/>
  <c r="G34" i="23"/>
  <c r="G49" i="23"/>
  <c r="G59" i="23"/>
  <c r="G44" i="23"/>
  <c r="K49" i="23"/>
  <c r="K34" i="23"/>
  <c r="K19" i="23"/>
  <c r="K29" i="23"/>
  <c r="C64" i="23"/>
  <c r="G64" i="23"/>
  <c r="M54" i="10"/>
  <c r="N53" i="9"/>
  <c r="N55" i="9"/>
  <c r="N52" i="9"/>
  <c r="N44" i="9"/>
  <c r="M43" i="8"/>
  <c r="M45" i="8"/>
  <c r="M37" i="8"/>
  <c r="M52" i="5"/>
  <c r="M53" i="5"/>
  <c r="M55" i="5"/>
  <c r="M44" i="5"/>
  <c r="M43" i="5"/>
  <c r="M45" i="5"/>
  <c r="M34" i="5"/>
  <c r="M28" i="5"/>
  <c r="M30" i="5"/>
  <c r="Q38" i="1"/>
  <c r="R38" i="1"/>
  <c r="C49" i="17"/>
  <c r="C69" i="17"/>
  <c r="C89" i="17"/>
  <c r="F9" i="17"/>
  <c r="J79" i="17"/>
  <c r="H44" i="17"/>
  <c r="L44" i="17"/>
  <c r="J49" i="17"/>
  <c r="E54" i="17"/>
  <c r="D59" i="17"/>
  <c r="G64" i="17"/>
  <c r="K64" i="17"/>
  <c r="E74" i="17"/>
  <c r="I79" i="17"/>
  <c r="E19" i="19"/>
  <c r="E49" i="19"/>
  <c r="E79" i="19"/>
  <c r="E44" i="19"/>
  <c r="E54" i="19"/>
  <c r="E59" i="19"/>
  <c r="E74" i="19"/>
  <c r="E14" i="19"/>
  <c r="I59" i="19"/>
  <c r="I49" i="19"/>
  <c r="I14" i="19"/>
  <c r="I39" i="19"/>
  <c r="I79" i="19"/>
  <c r="I24" i="19"/>
  <c r="I44" i="19"/>
  <c r="I69" i="19"/>
  <c r="I54" i="19"/>
  <c r="I9" i="19"/>
  <c r="C19" i="19"/>
  <c r="C49" i="19"/>
  <c r="C24" i="19"/>
  <c r="C44" i="19"/>
  <c r="C14" i="19"/>
  <c r="C74" i="19"/>
  <c r="C59" i="19"/>
  <c r="C34" i="19"/>
  <c r="C9" i="19"/>
  <c r="C54" i="19"/>
  <c r="C29" i="19"/>
  <c r="G9" i="19"/>
  <c r="G79" i="19"/>
  <c r="G29" i="19"/>
  <c r="G39" i="19"/>
  <c r="G24" i="19"/>
  <c r="G64" i="19"/>
  <c r="G59" i="19"/>
  <c r="G14" i="19"/>
  <c r="G54" i="19"/>
  <c r="G74" i="19"/>
  <c r="G49" i="19"/>
  <c r="G34" i="19"/>
  <c r="K9" i="19"/>
  <c r="K39" i="19"/>
  <c r="K49" i="19"/>
  <c r="K14" i="19"/>
  <c r="K34" i="19"/>
  <c r="K54" i="19"/>
  <c r="K19" i="19"/>
  <c r="K29" i="19"/>
  <c r="K24" i="19"/>
  <c r="K64" i="19"/>
  <c r="K44" i="19"/>
  <c r="F44" i="19"/>
  <c r="F24" i="19"/>
  <c r="F64" i="19"/>
  <c r="J34" i="19"/>
  <c r="J9" i="19"/>
  <c r="J49" i="19"/>
  <c r="E29" i="19"/>
  <c r="I29" i="19"/>
  <c r="E34" i="19"/>
  <c r="D39" i="19"/>
  <c r="D14" i="19"/>
  <c r="D49" i="19"/>
  <c r="D69" i="19"/>
  <c r="D74" i="19"/>
  <c r="H59" i="19"/>
  <c r="H29" i="19"/>
  <c r="H24" i="19"/>
  <c r="H19" i="19"/>
  <c r="H39" i="19"/>
  <c r="H69" i="19"/>
  <c r="H64" i="19"/>
  <c r="E64" i="19"/>
  <c r="I64" i="19"/>
  <c r="C69" i="19"/>
  <c r="G69" i="19"/>
  <c r="K69" i="19"/>
  <c r="J74" i="19"/>
  <c r="L79" i="19"/>
  <c r="H79" i="19"/>
  <c r="D79" i="19"/>
  <c r="E29" i="21"/>
  <c r="E34" i="21"/>
  <c r="E64" i="21"/>
  <c r="E14" i="21"/>
  <c r="E19" i="21"/>
  <c r="E24" i="21"/>
  <c r="E44" i="21"/>
  <c r="E69" i="21"/>
  <c r="E9" i="21"/>
  <c r="E74" i="21"/>
  <c r="I69" i="21"/>
  <c r="I74" i="21"/>
  <c r="I49" i="21"/>
  <c r="I64" i="21"/>
  <c r="I19" i="21"/>
  <c r="I24" i="21"/>
  <c r="I14" i="21"/>
  <c r="I44" i="21"/>
  <c r="D34" i="21"/>
  <c r="D54" i="21"/>
  <c r="D14" i="21"/>
  <c r="D39" i="21"/>
  <c r="D59" i="21"/>
  <c r="D74" i="21"/>
  <c r="D69" i="21"/>
  <c r="D9" i="21"/>
  <c r="D24" i="21"/>
  <c r="D49" i="21"/>
  <c r="H24" i="21"/>
  <c r="H59" i="21"/>
  <c r="H19" i="21"/>
  <c r="H49" i="21"/>
  <c r="H9" i="21"/>
  <c r="H54" i="21"/>
  <c r="H39" i="21"/>
  <c r="H14" i="21"/>
  <c r="H69" i="21"/>
  <c r="H29" i="21"/>
  <c r="H74" i="21"/>
  <c r="L39" i="21"/>
  <c r="L69" i="21"/>
  <c r="L24" i="21"/>
  <c r="L34" i="21"/>
  <c r="L19" i="21"/>
  <c r="L59" i="21"/>
  <c r="L54" i="21"/>
  <c r="E39" i="21"/>
  <c r="I39" i="21"/>
  <c r="C24" i="21"/>
  <c r="C64" i="21"/>
  <c r="C29" i="21"/>
  <c r="C14" i="21"/>
  <c r="C39" i="21"/>
  <c r="C54" i="21"/>
  <c r="C9" i="21"/>
  <c r="C69" i="21"/>
  <c r="C49" i="21"/>
  <c r="G59" i="21"/>
  <c r="G9" i="21"/>
  <c r="G69" i="21"/>
  <c r="G54" i="21"/>
  <c r="G29" i="21"/>
  <c r="G39" i="21"/>
  <c r="G34" i="21"/>
  <c r="G74" i="21"/>
  <c r="G19" i="21"/>
  <c r="G44" i="21"/>
  <c r="G24" i="21"/>
  <c r="G64" i="21"/>
  <c r="G14" i="21"/>
  <c r="K9" i="21"/>
  <c r="K24" i="21"/>
  <c r="K54" i="21"/>
  <c r="K19" i="21"/>
  <c r="K39" i="21"/>
  <c r="K69" i="21"/>
  <c r="K34" i="21"/>
  <c r="K74" i="21"/>
  <c r="K44" i="21"/>
  <c r="K59" i="21"/>
  <c r="K49" i="21"/>
  <c r="K64" i="21"/>
  <c r="J9" i="21"/>
  <c r="J74" i="21"/>
  <c r="J44" i="21"/>
  <c r="J29" i="21"/>
  <c r="J49" i="21"/>
  <c r="E54" i="21"/>
  <c r="E59" i="21"/>
  <c r="H64" i="21"/>
  <c r="L64" i="21"/>
  <c r="F9" i="22"/>
  <c r="F64" i="22"/>
  <c r="F54" i="22"/>
  <c r="F44" i="22"/>
  <c r="F59" i="22"/>
  <c r="F34" i="22"/>
  <c r="F24" i="22"/>
  <c r="F14" i="22"/>
  <c r="F74" i="22"/>
  <c r="F39" i="22"/>
  <c r="F49" i="22"/>
  <c r="F29" i="22"/>
  <c r="J34" i="22"/>
  <c r="J44" i="22"/>
  <c r="J24" i="22"/>
  <c r="J14" i="22"/>
  <c r="J79" i="22"/>
  <c r="J74" i="22"/>
  <c r="J39" i="22"/>
  <c r="J19" i="22"/>
  <c r="J59" i="22"/>
  <c r="J54" i="22"/>
  <c r="J69" i="22"/>
  <c r="J9" i="22"/>
  <c r="F14" i="23"/>
  <c r="J9" i="18"/>
  <c r="J69" i="18"/>
  <c r="J14" i="18"/>
  <c r="J54" i="18"/>
  <c r="J64" i="18"/>
  <c r="D24" i="19"/>
  <c r="D64" i="19"/>
  <c r="D29" i="19"/>
  <c r="L59" i="19"/>
  <c r="L29" i="19"/>
  <c r="L49" i="19"/>
  <c r="L24" i="19"/>
  <c r="J59" i="19"/>
  <c r="J24" i="21"/>
  <c r="J64" i="21"/>
  <c r="J34" i="21"/>
  <c r="L44" i="21"/>
  <c r="K34" i="17"/>
  <c r="K19" i="17"/>
  <c r="F74" i="18"/>
  <c r="D69" i="17"/>
  <c r="Q34" i="1"/>
  <c r="M37" i="5"/>
  <c r="M7" i="6"/>
  <c r="M38" i="6"/>
  <c r="M40" i="6"/>
  <c r="M32" i="8"/>
  <c r="F29" i="17"/>
  <c r="K14" i="17"/>
  <c r="K89" i="17"/>
  <c r="F9" i="18"/>
  <c r="N18" i="9"/>
  <c r="N20" i="9"/>
  <c r="Q6" i="1"/>
  <c r="N33" i="9"/>
  <c r="N35" i="9"/>
  <c r="M17" i="8"/>
  <c r="F49" i="17"/>
  <c r="F59" i="17"/>
  <c r="E79" i="17"/>
  <c r="E49" i="17"/>
  <c r="E64" i="17"/>
  <c r="F24" i="17"/>
  <c r="D9" i="17"/>
  <c r="D14" i="17"/>
  <c r="F19" i="17"/>
  <c r="C44" i="18"/>
  <c r="I29" i="18"/>
  <c r="K9" i="18"/>
  <c r="E9" i="18"/>
  <c r="K64" i="18"/>
  <c r="E54" i="18"/>
  <c r="E39" i="18"/>
  <c r="G19" i="18"/>
  <c r="G49" i="18"/>
  <c r="D44" i="18"/>
  <c r="E24" i="18"/>
  <c r="H64" i="18"/>
  <c r="D59" i="18"/>
  <c r="F39" i="18"/>
  <c r="F29" i="18"/>
  <c r="H14" i="18"/>
  <c r="I49" i="18"/>
  <c r="K34" i="18"/>
  <c r="J59" i="18"/>
  <c r="D34" i="18"/>
  <c r="H24" i="18"/>
  <c r="D74" i="18"/>
  <c r="C14" i="18"/>
  <c r="I19" i="18"/>
  <c r="D19" i="19"/>
  <c r="D44" i="19"/>
  <c r="L9" i="19"/>
  <c r="L34" i="19"/>
  <c r="L74" i="19"/>
  <c r="F69" i="19"/>
  <c r="J19" i="21"/>
  <c r="F64" i="21"/>
  <c r="K54" i="22"/>
  <c r="E34" i="22"/>
  <c r="E54" i="22"/>
  <c r="E14" i="22"/>
  <c r="E44" i="22"/>
  <c r="I64" i="22"/>
  <c r="I54" i="22"/>
  <c r="I14" i="22"/>
  <c r="I39" i="22"/>
  <c r="C49" i="22"/>
  <c r="C69" i="22"/>
  <c r="C24" i="22"/>
  <c r="C14" i="22"/>
  <c r="C9" i="22"/>
  <c r="G69" i="22"/>
  <c r="G59" i="22"/>
  <c r="G49" i="22"/>
  <c r="G19" i="22"/>
  <c r="G9" i="22"/>
  <c r="G79" i="22"/>
  <c r="G24" i="22"/>
  <c r="G54" i="22"/>
  <c r="G14" i="22"/>
  <c r="K34" i="22"/>
  <c r="K69" i="22"/>
  <c r="K29" i="22"/>
  <c r="K24" i="22"/>
  <c r="D39" i="23"/>
  <c r="H14" i="23"/>
  <c r="L69" i="23"/>
  <c r="F54" i="23"/>
  <c r="J54" i="23"/>
  <c r="E69" i="23"/>
  <c r="I69" i="23"/>
  <c r="D49" i="24"/>
  <c r="D33" i="24"/>
  <c r="D9" i="24"/>
  <c r="D29" i="24"/>
  <c r="D57" i="24"/>
  <c r="D25" i="24"/>
  <c r="K9" i="24"/>
  <c r="K57" i="24"/>
  <c r="K61" i="24"/>
  <c r="K41" i="24"/>
  <c r="K53" i="24"/>
  <c r="K45" i="24"/>
  <c r="K49" i="24"/>
  <c r="C37" i="24"/>
  <c r="C17" i="24"/>
  <c r="C61" i="24"/>
  <c r="C13" i="24"/>
  <c r="C57" i="24"/>
  <c r="C45" i="24"/>
  <c r="G13" i="24"/>
  <c r="K13" i="24"/>
  <c r="F17" i="24"/>
  <c r="I21" i="24"/>
  <c r="L9" i="18"/>
  <c r="L69" i="18"/>
  <c r="L39" i="18"/>
  <c r="J79" i="19"/>
  <c r="J44" i="19"/>
  <c r="J19" i="19"/>
  <c r="J39" i="19"/>
  <c r="H14" i="19"/>
  <c r="H54" i="19"/>
  <c r="H44" i="19"/>
  <c r="L69" i="19"/>
  <c r="F9" i="21"/>
  <c r="F44" i="21"/>
  <c r="F69" i="21"/>
  <c r="F19" i="21"/>
  <c r="F54" i="21"/>
  <c r="E79" i="27"/>
  <c r="F74" i="27"/>
  <c r="G69" i="27"/>
  <c r="D64" i="27"/>
  <c r="E59" i="27"/>
  <c r="F54" i="27"/>
  <c r="G49" i="27"/>
  <c r="D44" i="27"/>
  <c r="E39" i="27"/>
  <c r="F34" i="27"/>
  <c r="G29" i="27"/>
  <c r="E24" i="27"/>
  <c r="F44" i="27"/>
  <c r="F14" i="27"/>
  <c r="F64" i="27"/>
  <c r="F69" i="27"/>
  <c r="F29" i="27"/>
  <c r="F9" i="27"/>
  <c r="F19" i="27"/>
  <c r="G9" i="27"/>
  <c r="G39" i="27"/>
  <c r="G14" i="27"/>
  <c r="G79" i="27"/>
  <c r="G59" i="27"/>
  <c r="G64" i="27"/>
  <c r="G24" i="27"/>
  <c r="G44" i="27"/>
  <c r="D34" i="27"/>
  <c r="D19" i="27"/>
  <c r="D79" i="27"/>
  <c r="D59" i="27"/>
  <c r="D39" i="27"/>
  <c r="D54" i="27"/>
  <c r="D24" i="27"/>
  <c r="D74" i="27"/>
  <c r="E84" i="17"/>
  <c r="E19" i="17"/>
  <c r="C79" i="17"/>
  <c r="C9" i="17"/>
  <c r="G44" i="18"/>
  <c r="C39" i="18"/>
  <c r="G14" i="18"/>
  <c r="I9" i="18"/>
  <c r="C69" i="18"/>
  <c r="I54" i="18"/>
  <c r="I39" i="18"/>
  <c r="K19" i="18"/>
  <c r="E14" i="18"/>
  <c r="H44" i="18"/>
  <c r="I24" i="18"/>
  <c r="L64" i="18"/>
  <c r="H59" i="18"/>
  <c r="D54" i="18"/>
  <c r="J39" i="18"/>
  <c r="J29" i="18"/>
  <c r="L14" i="18"/>
  <c r="E59" i="18"/>
  <c r="G24" i="18"/>
  <c r="J49" i="18"/>
  <c r="L34" i="18"/>
  <c r="L24" i="18"/>
  <c r="H74" i="18"/>
  <c r="J74" i="18"/>
  <c r="D69" i="18"/>
  <c r="D54" i="19"/>
  <c r="F29" i="19"/>
  <c r="L19" i="19"/>
  <c r="L64" i="19"/>
  <c r="H9" i="19"/>
  <c r="L54" i="19"/>
  <c r="H74" i="19"/>
  <c r="H34" i="19"/>
  <c r="J69" i="19"/>
  <c r="J54" i="21"/>
  <c r="F29" i="21"/>
  <c r="F74" i="21"/>
  <c r="I19" i="22"/>
  <c r="K44" i="22"/>
  <c r="E24" i="22"/>
  <c r="K49" i="22"/>
  <c r="K79" i="22"/>
  <c r="C34" i="22"/>
  <c r="I24" i="22"/>
  <c r="D29" i="22"/>
  <c r="D14" i="22"/>
  <c r="D49" i="22"/>
  <c r="D24" i="22"/>
  <c r="D39" i="22"/>
  <c r="H14" i="22"/>
  <c r="H79" i="22"/>
  <c r="H64" i="22"/>
  <c r="H44" i="22"/>
  <c r="H49" i="22"/>
  <c r="H24" i="22"/>
  <c r="L69" i="22"/>
  <c r="L79" i="22"/>
  <c r="L44" i="22"/>
  <c r="D34" i="22"/>
  <c r="H34" i="22"/>
  <c r="L34" i="22"/>
  <c r="C39" i="22"/>
  <c r="G39" i="22"/>
  <c r="K39" i="22"/>
  <c r="E49" i="22"/>
  <c r="I49" i="22"/>
  <c r="H54" i="22"/>
  <c r="L54" i="22"/>
  <c r="D59" i="22"/>
  <c r="H59" i="22"/>
  <c r="L59" i="22"/>
  <c r="C64" i="22"/>
  <c r="G64" i="22"/>
  <c r="K64" i="22"/>
  <c r="F69" i="22"/>
  <c r="H74" i="22"/>
  <c r="L74" i="22"/>
  <c r="I79" i="22"/>
  <c r="G57" i="24"/>
  <c r="G45" i="24"/>
  <c r="G41" i="24"/>
  <c r="G65" i="24"/>
  <c r="G29" i="24"/>
  <c r="G9" i="24"/>
  <c r="J9" i="24"/>
  <c r="J17" i="24"/>
  <c r="J41" i="24"/>
  <c r="J65" i="24"/>
  <c r="J25" i="24"/>
  <c r="J49" i="24"/>
  <c r="J29" i="24"/>
  <c r="J21" i="24"/>
  <c r="J61" i="24"/>
  <c r="F9" i="24"/>
  <c r="F21" i="24"/>
  <c r="F65" i="24"/>
  <c r="F29" i="24"/>
  <c r="F25" i="24"/>
  <c r="F37" i="24"/>
  <c r="F33" i="24"/>
  <c r="F53" i="24"/>
  <c r="F49" i="24"/>
  <c r="E17" i="24"/>
  <c r="E49" i="24"/>
  <c r="I65" i="24"/>
  <c r="I25" i="24"/>
  <c r="I17" i="24"/>
  <c r="I9" i="24"/>
  <c r="I53" i="24"/>
  <c r="I41" i="24"/>
  <c r="D21" i="24"/>
  <c r="D45" i="24"/>
  <c r="I49" i="24"/>
  <c r="C39" i="19"/>
  <c r="D29" i="21"/>
  <c r="H34" i="21"/>
  <c r="L9" i="21"/>
  <c r="J14" i="21"/>
  <c r="E9" i="22"/>
  <c r="E39" i="22"/>
  <c r="E29" i="22"/>
  <c r="E19" i="22"/>
  <c r="D69" i="22"/>
  <c r="D79" i="22"/>
  <c r="H19" i="22"/>
  <c r="L9" i="22"/>
  <c r="F19" i="22"/>
  <c r="L24" i="22"/>
  <c r="G29" i="22"/>
  <c r="D44" i="22"/>
  <c r="C69" i="23"/>
  <c r="G54" i="23"/>
  <c r="K9" i="23"/>
  <c r="D24" i="23"/>
  <c r="H29" i="23"/>
  <c r="E49" i="23"/>
  <c r="E64" i="23"/>
  <c r="G21" i="24"/>
  <c r="K21" i="24"/>
  <c r="C25" i="24"/>
  <c r="G25" i="24"/>
  <c r="K25" i="24"/>
  <c r="K29" i="24"/>
  <c r="C33" i="24"/>
  <c r="G33" i="24"/>
  <c r="D13" i="26"/>
  <c r="D45" i="26"/>
  <c r="D9" i="26"/>
  <c r="D17" i="26"/>
  <c r="D29" i="26"/>
  <c r="H9" i="26"/>
  <c r="H17" i="26"/>
  <c r="H29" i="26"/>
  <c r="H13" i="26"/>
  <c r="H45" i="26"/>
  <c r="H33" i="26"/>
  <c r="L9" i="26"/>
  <c r="L29" i="26"/>
  <c r="L33" i="26"/>
  <c r="L13" i="26"/>
  <c r="L17" i="26"/>
  <c r="G37" i="26"/>
  <c r="G9" i="26"/>
  <c r="G25" i="26"/>
  <c r="G33" i="26"/>
  <c r="K13" i="26"/>
  <c r="K41" i="26"/>
  <c r="K17" i="26"/>
  <c r="F17" i="26"/>
  <c r="F25" i="26"/>
  <c r="J37" i="26"/>
  <c r="J17" i="26"/>
  <c r="E21" i="26"/>
  <c r="E17" i="26"/>
  <c r="E33" i="26"/>
  <c r="E13" i="26"/>
  <c r="E45" i="26"/>
  <c r="E9" i="26"/>
  <c r="I33" i="26"/>
  <c r="I25" i="26"/>
  <c r="D25" i="26"/>
  <c r="H25" i="26"/>
  <c r="L25" i="26"/>
  <c r="C29" i="26"/>
  <c r="G29" i="26"/>
  <c r="K29" i="26"/>
  <c r="F33" i="26"/>
  <c r="J33" i="26"/>
  <c r="I37" i="26"/>
  <c r="D41" i="26"/>
  <c r="H41" i="26"/>
  <c r="L41" i="26"/>
  <c r="C45" i="26"/>
  <c r="G45" i="26"/>
  <c r="C34" i="27"/>
  <c r="C64" i="19"/>
  <c r="C44" i="22"/>
  <c r="J49" i="22"/>
  <c r="E59" i="22"/>
  <c r="L64" i="22"/>
  <c r="F79" i="22"/>
  <c r="F69" i="23"/>
  <c r="F64" i="23"/>
  <c r="F49" i="23"/>
  <c r="J24" i="23"/>
  <c r="J69" i="23"/>
  <c r="J64" i="23"/>
  <c r="J49" i="23"/>
  <c r="J9" i="23"/>
  <c r="E19" i="23"/>
  <c r="C24" i="23"/>
  <c r="G24" i="23"/>
  <c r="G69" i="23"/>
  <c r="K24" i="23"/>
  <c r="K64" i="23"/>
  <c r="K54" i="23"/>
  <c r="C29" i="23"/>
  <c r="G39" i="23"/>
  <c r="K39" i="23"/>
  <c r="E61" i="24"/>
  <c r="E9" i="24"/>
  <c r="E25" i="24"/>
  <c r="E65" i="24"/>
  <c r="E41" i="24"/>
  <c r="E21" i="24"/>
  <c r="E57" i="24"/>
  <c r="E37" i="24"/>
  <c r="D41" i="24"/>
  <c r="H61" i="24"/>
  <c r="H45" i="24"/>
  <c r="H41" i="24"/>
  <c r="H53" i="24"/>
  <c r="H37" i="24"/>
  <c r="L21" i="24"/>
  <c r="L37" i="24"/>
  <c r="L25" i="24"/>
  <c r="L49" i="24"/>
  <c r="F45" i="24"/>
  <c r="J45" i="24"/>
  <c r="C49" i="24"/>
  <c r="G49" i="24"/>
  <c r="C53" i="24"/>
  <c r="G53" i="24"/>
  <c r="F57" i="24"/>
  <c r="J57" i="24"/>
  <c r="L65" i="24"/>
  <c r="D65" i="24"/>
  <c r="C21" i="26"/>
  <c r="F21" i="26"/>
  <c r="F45" i="26"/>
  <c r="D37" i="26"/>
  <c r="H37" i="26"/>
  <c r="C64" i="27"/>
  <c r="C19" i="27"/>
  <c r="C69" i="27"/>
  <c r="C74" i="27"/>
  <c r="C59" i="27"/>
  <c r="C54" i="27"/>
  <c r="C14" i="27"/>
  <c r="C39" i="27"/>
  <c r="C44" i="27"/>
  <c r="C79" i="27"/>
  <c r="K59" i="23"/>
  <c r="K14" i="23"/>
  <c r="I34" i="23"/>
  <c r="D14" i="23"/>
  <c r="C19" i="23"/>
  <c r="K44" i="23"/>
  <c r="I59" i="23"/>
  <c r="H64" i="23"/>
  <c r="K69" i="23"/>
  <c r="I61" i="24"/>
  <c r="H17" i="24"/>
  <c r="H21" i="24"/>
  <c r="H29" i="24"/>
  <c r="L13" i="24"/>
  <c r="L9" i="24"/>
  <c r="C21" i="24"/>
  <c r="E45" i="24"/>
  <c r="I45" i="24"/>
  <c r="I57" i="24"/>
  <c r="J25" i="25"/>
  <c r="F69" i="25"/>
  <c r="L65" i="25"/>
  <c r="D33" i="25"/>
  <c r="K17" i="25"/>
  <c r="H39" i="23"/>
  <c r="H69" i="23"/>
  <c r="H49" i="23"/>
  <c r="F19" i="23"/>
  <c r="J19" i="23"/>
  <c r="D54" i="23"/>
  <c r="H54" i="23"/>
  <c r="D59" i="23"/>
  <c r="G17" i="24"/>
  <c r="I29" i="24"/>
  <c r="E33" i="24"/>
  <c r="K37" i="24"/>
  <c r="F41" i="24"/>
  <c r="L45" i="24"/>
  <c r="E53" i="24"/>
  <c r="L57" i="24"/>
  <c r="D61" i="24"/>
  <c r="D45" i="25"/>
  <c r="D57" i="25"/>
  <c r="D9" i="25"/>
  <c r="D73" i="25"/>
  <c r="D17" i="25"/>
  <c r="D65" i="25"/>
  <c r="H57" i="25"/>
  <c r="H9" i="25"/>
  <c r="H45" i="25"/>
  <c r="H73" i="25"/>
  <c r="H29" i="25"/>
  <c r="H61" i="25"/>
  <c r="H33" i="25"/>
  <c r="L61" i="25"/>
  <c r="L29" i="25"/>
  <c r="L25" i="25"/>
  <c r="L13" i="25"/>
  <c r="L41" i="25"/>
  <c r="L33" i="25"/>
  <c r="F9" i="25"/>
  <c r="F21" i="25"/>
  <c r="F49" i="25"/>
  <c r="F77" i="25"/>
  <c r="F17" i="25"/>
  <c r="F37" i="25"/>
  <c r="J17" i="25"/>
  <c r="J37" i="25"/>
  <c r="J65" i="25"/>
  <c r="J33" i="25"/>
  <c r="J53" i="25"/>
  <c r="J13" i="25"/>
  <c r="E17" i="25"/>
  <c r="E69" i="25"/>
  <c r="E73" i="25"/>
  <c r="E9" i="25"/>
  <c r="I17" i="25"/>
  <c r="I41" i="25"/>
  <c r="I69" i="25"/>
  <c r="I29" i="25"/>
  <c r="L21" i="25"/>
  <c r="C29" i="25"/>
  <c r="C25" i="25"/>
  <c r="G25" i="25"/>
  <c r="G33" i="25"/>
  <c r="G69" i="25"/>
  <c r="G37" i="25"/>
  <c r="G73" i="25"/>
  <c r="K25" i="25"/>
  <c r="K45" i="25"/>
  <c r="K49" i="25"/>
  <c r="I33" i="25"/>
  <c r="H37" i="25"/>
  <c r="L37" i="25"/>
  <c r="C41" i="25"/>
  <c r="G41" i="25"/>
  <c r="K41" i="25"/>
  <c r="J45" i="25"/>
  <c r="E49" i="25"/>
  <c r="I49" i="25"/>
  <c r="D53" i="25"/>
  <c r="H53" i="25"/>
  <c r="C57" i="25"/>
  <c r="K57" i="25"/>
  <c r="F61" i="25"/>
  <c r="J61" i="25"/>
  <c r="E65" i="25"/>
  <c r="H69" i="25"/>
  <c r="L69" i="25"/>
  <c r="F73" i="25"/>
  <c r="D77" i="25"/>
  <c r="H77" i="25"/>
  <c r="C65" i="25"/>
  <c r="C73" i="25"/>
  <c r="C49" i="25"/>
  <c r="C9" i="25"/>
  <c r="G9" i="25"/>
  <c r="K61" i="25"/>
  <c r="K29" i="25"/>
  <c r="K65" i="25"/>
  <c r="K33" i="25"/>
  <c r="E13" i="25"/>
  <c r="E53" i="25"/>
  <c r="E21" i="25"/>
  <c r="E57" i="25"/>
  <c r="E25" i="25"/>
  <c r="I21" i="25"/>
  <c r="I53" i="25"/>
  <c r="I13" i="25"/>
  <c r="I77" i="25"/>
  <c r="I57" i="25"/>
  <c r="H17" i="25"/>
  <c r="C21" i="25"/>
  <c r="K21" i="25"/>
  <c r="C37" i="25"/>
  <c r="E45" i="25"/>
  <c r="H49" i="25"/>
  <c r="K53" i="25"/>
  <c r="H65" i="25"/>
  <c r="C69" i="25"/>
  <c r="C77" i="25"/>
  <c r="C9" i="26"/>
  <c r="C37" i="26"/>
  <c r="C17" i="26"/>
  <c r="G17" i="26"/>
  <c r="G21" i="26"/>
  <c r="K21" i="26"/>
  <c r="K33" i="26"/>
  <c r="F37" i="26"/>
  <c r="F13" i="26"/>
  <c r="F9" i="26"/>
  <c r="F41" i="26"/>
  <c r="J13" i="26"/>
  <c r="J9" i="26"/>
  <c r="J41" i="26"/>
  <c r="J21" i="26"/>
  <c r="E25" i="26"/>
  <c r="E29" i="26"/>
  <c r="I29" i="26"/>
  <c r="I9" i="26"/>
  <c r="I41" i="26"/>
  <c r="D21" i="26"/>
  <c r="H21" i="26"/>
  <c r="C25" i="26"/>
  <c r="K25" i="26"/>
  <c r="F29" i="26"/>
  <c r="J29" i="26"/>
  <c r="L37" i="26"/>
  <c r="C41" i="26"/>
  <c r="G41" i="26"/>
  <c r="J45" i="26"/>
  <c r="C24" i="27"/>
  <c r="G29" i="25"/>
  <c r="G61" i="25"/>
  <c r="G65" i="25"/>
  <c r="E77" i="25"/>
  <c r="C61" i="25"/>
  <c r="P4" i="11"/>
  <c r="Q4" i="11"/>
  <c r="P11" i="11"/>
  <c r="Q11" i="11"/>
  <c r="K37" i="26"/>
  <c r="J25" i="26"/>
  <c r="I13" i="26"/>
  <c r="E41" i="26"/>
  <c r="I17" i="26"/>
  <c r="C29" i="27"/>
  <c r="O9" i="27"/>
  <c r="O24" i="27"/>
  <c r="O64" i="27"/>
  <c r="O49" i="27"/>
  <c r="O69" i="27"/>
  <c r="L24" i="27"/>
  <c r="H79" i="27"/>
  <c r="I24" i="27"/>
  <c r="K29" i="27"/>
  <c r="J29" i="27"/>
  <c r="K19" i="27"/>
  <c r="K44" i="27"/>
  <c r="J64" i="27"/>
  <c r="K49" i="27"/>
  <c r="L49" i="27"/>
  <c r="H24" i="27"/>
  <c r="H14" i="27"/>
  <c r="I44" i="27"/>
  <c r="H69" i="27"/>
  <c r="H49" i="27"/>
  <c r="K74" i="27"/>
  <c r="K79" i="27"/>
  <c r="J59" i="27"/>
  <c r="J69" i="27"/>
  <c r="K9" i="27"/>
  <c r="K69" i="27"/>
  <c r="K39" i="27"/>
  <c r="J14" i="27"/>
  <c r="L39" i="27"/>
  <c r="L59" i="27"/>
  <c r="H34" i="27"/>
  <c r="L9" i="27"/>
  <c r="H29" i="27"/>
  <c r="H54" i="27"/>
  <c r="H74" i="27"/>
  <c r="K59" i="27"/>
  <c r="K14" i="27"/>
  <c r="L34" i="27"/>
  <c r="K24" i="27"/>
  <c r="L29" i="27"/>
  <c r="L69" i="27"/>
  <c r="L14" i="27"/>
  <c r="L79" i="27"/>
  <c r="K34" i="27"/>
  <c r="K64" i="27"/>
  <c r="K54" i="27"/>
  <c r="H19" i="27"/>
  <c r="I79" i="27"/>
  <c r="L44" i="27"/>
  <c r="H39" i="27"/>
  <c r="L64" i="27"/>
  <c r="H59" i="27"/>
  <c r="I34" i="27"/>
  <c r="I64" i="27"/>
  <c r="I54" i="27"/>
  <c r="L19" i="27"/>
  <c r="H9" i="27"/>
  <c r="I74" i="27"/>
  <c r="L54" i="27"/>
  <c r="H44" i="27"/>
  <c r="L74" i="27"/>
  <c r="H64" i="27"/>
  <c r="J24" i="27"/>
  <c r="J34" i="27"/>
  <c r="I59" i="27"/>
  <c r="I19" i="27"/>
  <c r="J79" i="27"/>
  <c r="I9" i="27"/>
  <c r="J9" i="27"/>
  <c r="J39" i="27"/>
  <c r="I14" i="27"/>
  <c r="I39" i="27"/>
  <c r="I49" i="27"/>
  <c r="J54" i="27"/>
  <c r="I29" i="27"/>
  <c r="J49" i="27"/>
  <c r="J74" i="27"/>
  <c r="I69" i="27"/>
  <c r="J44" i="27"/>
  <c r="J19" i="27"/>
  <c r="C54" i="29"/>
  <c r="C44" i="29"/>
  <c r="C19" i="29"/>
  <c r="C69" i="29"/>
  <c r="C39" i="29"/>
  <c r="C34" i="29"/>
  <c r="C9" i="29"/>
  <c r="C64" i="29"/>
  <c r="C74" i="29"/>
  <c r="C14" i="29"/>
  <c r="C84" i="29"/>
  <c r="C24" i="29"/>
  <c r="C49" i="29"/>
  <c r="C59" i="29"/>
  <c r="C29" i="29"/>
  <c r="C79" i="29"/>
  <c r="E44" i="34"/>
  <c r="H74" i="34"/>
  <c r="H24" i="34"/>
  <c r="L74" i="34"/>
  <c r="H35" i="3"/>
  <c r="E34" i="34"/>
  <c r="E24" i="34"/>
  <c r="H28" i="3"/>
  <c r="L64" i="34"/>
  <c r="H79" i="34"/>
  <c r="H24" i="3"/>
  <c r="E79" i="34"/>
  <c r="G44" i="34"/>
  <c r="H29" i="3"/>
  <c r="E74" i="34"/>
  <c r="E64" i="34"/>
  <c r="E54" i="34"/>
  <c r="H33" i="3"/>
  <c r="E14" i="34"/>
  <c r="D79" i="34"/>
  <c r="D24" i="34"/>
  <c r="D69" i="34"/>
  <c r="D29" i="34"/>
  <c r="L9" i="34"/>
  <c r="G64" i="34"/>
  <c r="G24" i="34"/>
  <c r="D74" i="34"/>
  <c r="L24" i="34"/>
  <c r="G39" i="34"/>
  <c r="G34" i="34"/>
  <c r="H69" i="34"/>
  <c r="D59" i="34"/>
  <c r="D19" i="34"/>
  <c r="G54" i="34"/>
  <c r="G14" i="34"/>
  <c r="D44" i="34"/>
  <c r="L34" i="34"/>
  <c r="G59" i="34"/>
  <c r="D64" i="34"/>
  <c r="E84" i="34"/>
  <c r="H21" i="3"/>
  <c r="H34" i="3"/>
  <c r="H26" i="3"/>
  <c r="H23" i="3"/>
  <c r="K29" i="34"/>
  <c r="K49" i="34"/>
  <c r="K84" i="34"/>
  <c r="K54" i="34"/>
  <c r="K24" i="34"/>
  <c r="G90" i="34"/>
  <c r="G49" i="34"/>
  <c r="K69" i="34"/>
  <c r="K74" i="34"/>
  <c r="K79" i="34"/>
  <c r="G84" i="34"/>
  <c r="G9" i="34"/>
  <c r="G79" i="34"/>
  <c r="K19" i="34"/>
  <c r="K59" i="34"/>
  <c r="K44" i="34"/>
  <c r="K9" i="34"/>
  <c r="H22" i="3"/>
  <c r="G69" i="34"/>
  <c r="K64" i="34"/>
  <c r="K39" i="34"/>
  <c r="G74" i="34"/>
  <c r="K34" i="34"/>
  <c r="G29" i="34"/>
  <c r="K14" i="34"/>
  <c r="L19" i="34"/>
  <c r="H59" i="34"/>
  <c r="I54" i="34"/>
  <c r="F59" i="34"/>
  <c r="J74" i="34"/>
  <c r="F74" i="34"/>
  <c r="J59" i="34"/>
  <c r="H90" i="34"/>
  <c r="L14" i="34"/>
  <c r="F64" i="34"/>
  <c r="F34" i="34"/>
  <c r="F79" i="34"/>
  <c r="L79" i="34"/>
  <c r="H29" i="34"/>
  <c r="H44" i="34"/>
  <c r="H39" i="34"/>
  <c r="H34" i="34"/>
  <c r="H54" i="34"/>
  <c r="L59" i="34"/>
  <c r="L90" i="34"/>
  <c r="L39" i="34"/>
  <c r="H14" i="34"/>
  <c r="H64" i="34"/>
  <c r="L49" i="34"/>
  <c r="L54" i="34"/>
  <c r="L69" i="34"/>
  <c r="L29" i="34"/>
  <c r="H9" i="34"/>
  <c r="H84" i="34"/>
  <c r="L84" i="34"/>
  <c r="H49" i="34"/>
  <c r="H19" i="34"/>
  <c r="L44" i="34"/>
  <c r="J34" i="34"/>
  <c r="F19" i="34"/>
  <c r="J79" i="34"/>
  <c r="F39" i="34"/>
  <c r="F44" i="34"/>
  <c r="J14" i="34"/>
  <c r="J9" i="34"/>
  <c r="F90" i="34"/>
  <c r="J39" i="34"/>
  <c r="F84" i="34"/>
  <c r="F14" i="34"/>
  <c r="J19" i="34"/>
  <c r="J84" i="34"/>
  <c r="F54" i="34"/>
  <c r="J24" i="34"/>
  <c r="J64" i="34"/>
  <c r="J54" i="34"/>
  <c r="J44" i="34"/>
  <c r="I49" i="34"/>
  <c r="F69" i="34"/>
  <c r="F49" i="34"/>
  <c r="J29" i="34"/>
  <c r="I64" i="34"/>
  <c r="I34" i="34"/>
  <c r="I79" i="34"/>
  <c r="I69" i="34"/>
  <c r="I29" i="34"/>
  <c r="I84" i="34"/>
  <c r="I39" i="34"/>
  <c r="I44" i="34"/>
  <c r="I14" i="34"/>
  <c r="I24" i="34"/>
  <c r="I74" i="34"/>
  <c r="F24" i="34"/>
  <c r="J90" i="34"/>
  <c r="I90" i="34"/>
  <c r="I59" i="34"/>
  <c r="I19" i="34"/>
  <c r="I9" i="34"/>
  <c r="J69" i="34"/>
  <c r="J49" i="34"/>
  <c r="F29" i="34"/>
  <c r="F9" i="34"/>
</calcChain>
</file>

<file path=xl/sharedStrings.xml><?xml version="1.0" encoding="utf-8"?>
<sst xmlns="http://schemas.openxmlformats.org/spreadsheetml/2006/main" count="4215" uniqueCount="182">
  <si>
    <t>Dan Tartaglia</t>
  </si>
  <si>
    <t>John Miller</t>
  </si>
  <si>
    <t>Scott Morse</t>
  </si>
  <si>
    <t>Greg Moore</t>
  </si>
  <si>
    <t>place</t>
  </si>
  <si>
    <t>points</t>
  </si>
  <si>
    <t>money</t>
  </si>
  <si>
    <t>Member</t>
  </si>
  <si>
    <t>rank</t>
  </si>
  <si>
    <t>Totals</t>
  </si>
  <si>
    <t>League Score Sheet and Standings</t>
  </si>
  <si>
    <t>Dave Bilodeau</t>
  </si>
  <si>
    <t>Dean Laubenthal</t>
  </si>
  <si>
    <t>Russ Tartaglia</t>
  </si>
  <si>
    <t>Steve Chichelli</t>
  </si>
  <si>
    <t>Chris Quinlan</t>
  </si>
  <si>
    <t>Dan Bower</t>
  </si>
  <si>
    <t>Russ</t>
  </si>
  <si>
    <t>Dan B</t>
  </si>
  <si>
    <t>Steve</t>
  </si>
  <si>
    <t>John</t>
  </si>
  <si>
    <t>Scott</t>
  </si>
  <si>
    <t>Greg</t>
  </si>
  <si>
    <t>Dave</t>
  </si>
  <si>
    <t>Dean</t>
  </si>
  <si>
    <t>Points:</t>
  </si>
  <si>
    <t>2nd - 30%</t>
  </si>
  <si>
    <t>Name</t>
  </si>
  <si>
    <t>Points</t>
  </si>
  <si>
    <t>Paid -&gt;</t>
  </si>
  <si>
    <t>Weekly Payout -&gt;</t>
  </si>
  <si>
    <t>Tonights</t>
  </si>
  <si>
    <t>Finish</t>
  </si>
  <si>
    <t>Money</t>
  </si>
  <si>
    <t>T 4</t>
  </si>
  <si>
    <t>T 9</t>
  </si>
  <si>
    <t>T 6</t>
  </si>
  <si>
    <t>T 3</t>
  </si>
  <si>
    <t>T 8</t>
  </si>
  <si>
    <t>T 7</t>
  </si>
  <si>
    <t>T 2</t>
  </si>
  <si>
    <t xml:space="preserve">T 3 </t>
  </si>
  <si>
    <t>T 5</t>
  </si>
  <si>
    <t xml:space="preserve">T 5 </t>
  </si>
  <si>
    <t>T2</t>
  </si>
  <si>
    <t>week rank</t>
  </si>
  <si>
    <t>Total Points</t>
  </si>
  <si>
    <t>Total Points Less Bottom Two</t>
  </si>
  <si>
    <t>Total Money Won</t>
  </si>
  <si>
    <t>Total Final Game Chip Count</t>
  </si>
  <si>
    <t>Number Players</t>
  </si>
  <si>
    <t>Josh Horowitz</t>
  </si>
  <si>
    <t>Josh</t>
  </si>
  <si>
    <t>T10</t>
  </si>
  <si>
    <t>T6</t>
  </si>
  <si>
    <t>T1</t>
  </si>
  <si>
    <t>T4</t>
  </si>
  <si>
    <t>Points Less Bottom Two</t>
  </si>
  <si>
    <t>T3</t>
  </si>
  <si>
    <t>T8</t>
  </si>
  <si>
    <t>T5</t>
  </si>
  <si>
    <t>T7</t>
  </si>
  <si>
    <t>Pete Bilous</t>
  </si>
  <si>
    <t xml:space="preserve"> </t>
  </si>
  <si>
    <t>T9</t>
  </si>
  <si>
    <t>black</t>
  </si>
  <si>
    <t>blue</t>
  </si>
  <si>
    <t>white</t>
  </si>
  <si>
    <t>1st</t>
  </si>
  <si>
    <t>2nd</t>
  </si>
  <si>
    <t>3rd</t>
  </si>
  <si>
    <t>4th</t>
  </si>
  <si>
    <t>payout</t>
  </si>
  <si>
    <t>Dan T</t>
  </si>
  <si>
    <t>Brad</t>
  </si>
  <si>
    <t>Jim W</t>
  </si>
  <si>
    <t>Winners Payout</t>
  </si>
  <si>
    <t>130 (40%)</t>
  </si>
  <si>
    <t>100 (30%)</t>
  </si>
  <si>
    <t>60 (20%)</t>
  </si>
  <si>
    <t>30 (10%)</t>
  </si>
  <si>
    <t>Weekly Payout</t>
  </si>
  <si>
    <t>Final Chip Paying 6</t>
  </si>
  <si>
    <t>Final Chip Paying 7</t>
  </si>
  <si>
    <t>jgagnon3@frontiernet.net</t>
  </si>
  <si>
    <t>Dean Laubenthsl</t>
  </si>
  <si>
    <t>4th - 10%</t>
  </si>
  <si>
    <t>1st - 40%</t>
  </si>
  <si>
    <t>3rd - 20%</t>
  </si>
  <si>
    <t>Jim</t>
  </si>
  <si>
    <t>Pat</t>
  </si>
  <si>
    <t>T11</t>
  </si>
  <si>
    <t>T12</t>
  </si>
  <si>
    <t>green</t>
  </si>
  <si>
    <t>25/50</t>
  </si>
  <si>
    <t>50/100</t>
  </si>
  <si>
    <t>75/150</t>
  </si>
  <si>
    <t>100/200</t>
  </si>
  <si>
    <t>200/400</t>
  </si>
  <si>
    <t>300/600</t>
  </si>
  <si>
    <t>150/300</t>
  </si>
  <si>
    <t>500/1000</t>
  </si>
  <si>
    <t>15 min</t>
  </si>
  <si>
    <t>20 min</t>
  </si>
  <si>
    <t>10 min</t>
  </si>
  <si>
    <t>700/1400</t>
  </si>
  <si>
    <t>900/1800</t>
  </si>
  <si>
    <t>1100/2200</t>
  </si>
  <si>
    <t>Mike</t>
  </si>
  <si>
    <t>Mark</t>
  </si>
  <si>
    <t>Sean</t>
  </si>
  <si>
    <t>less btm 2</t>
  </si>
  <si>
    <t>T14</t>
  </si>
  <si>
    <t>Week 10 Payout</t>
  </si>
  <si>
    <t>Week 11 Payout</t>
  </si>
  <si>
    <t>5th</t>
  </si>
  <si>
    <t>Final</t>
  </si>
  <si>
    <t>Wk 11</t>
  </si>
  <si>
    <t>total</t>
  </si>
  <si>
    <t>diff</t>
  </si>
  <si>
    <t>J</t>
  </si>
  <si>
    <t>Mike B</t>
  </si>
  <si>
    <t>Mike F</t>
  </si>
  <si>
    <t>Dan</t>
  </si>
  <si>
    <t>T13</t>
  </si>
  <si>
    <t>Jerritt</t>
  </si>
  <si>
    <t>Josh H</t>
  </si>
  <si>
    <t>Josh W</t>
  </si>
  <si>
    <t>Nestor</t>
  </si>
  <si>
    <t>AJ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</si>
  <si>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</si>
  <si>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</si>
  <si>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</si>
  <si>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</si>
  <si>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</si>
  <si>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</si>
  <si>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</si>
  <si>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</si>
  <si>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</si>
  <si>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</si>
  <si>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Andy</t>
  </si>
  <si>
    <t>Dutch</t>
  </si>
  <si>
    <t>Joe</t>
  </si>
  <si>
    <t>Last Night Finishes</t>
  </si>
  <si>
    <t>.</t>
  </si>
  <si>
    <t>Jo Ann</t>
  </si>
  <si>
    <t>Bower</t>
  </si>
  <si>
    <t>&lt;br&gt;</t>
  </si>
  <si>
    <t>David B</t>
  </si>
  <si>
    <t>Dave A</t>
  </si>
  <si>
    <t>Jeff</t>
  </si>
  <si>
    <t>Andrew</t>
  </si>
  <si>
    <t>Dave B</t>
  </si>
  <si>
    <t>-</t>
  </si>
  <si>
    <t>1200/2400</t>
  </si>
  <si>
    <t>1500/3000</t>
  </si>
  <si>
    <t>2000/4000</t>
  </si>
  <si>
    <t>Chris</t>
  </si>
  <si>
    <t>Matt</t>
  </si>
  <si>
    <t>Tiera</t>
  </si>
  <si>
    <t>Crush</t>
  </si>
  <si>
    <t>Marquis</t>
  </si>
  <si>
    <t>Gerry</t>
  </si>
  <si>
    <t>Chris R</t>
  </si>
  <si>
    <t>red</t>
  </si>
  <si>
    <t>Chip Count</t>
  </si>
  <si>
    <t>Pat B</t>
  </si>
  <si>
    <t>Patrick</t>
  </si>
  <si>
    <t>Pat F</t>
  </si>
  <si>
    <t>6th</t>
  </si>
  <si>
    <t>7th</t>
  </si>
  <si>
    <t>Player</t>
  </si>
  <si>
    <t>Chips</t>
  </si>
  <si>
    <t>Andy B</t>
  </si>
  <si>
    <t>Andy S</t>
  </si>
  <si>
    <t xml:space="preserve">Mike </t>
  </si>
  <si>
    <t>Alex</t>
  </si>
  <si>
    <t>Jeremy</t>
  </si>
  <si>
    <t>Peter</t>
  </si>
  <si>
    <t>Blank</t>
  </si>
  <si>
    <t>C&amp;C Night</t>
  </si>
  <si>
    <t>8th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</si>
</sst>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"/>
    <numFmt numFmtId="165" formatCode="&quot;$&quot;#,##0"/>
    <numFmt numFmtId="166" formatCode="0.0"/>
    <numFmt numFmtId="167" formatCode="0.0%"/>
    <numFmt numFmtId="168" formatCode="_(&quot;$&quot;* #,##0_);_(&quot;$&quot;* \(#,##0\);_(&quot;$&quot;* &quot;-&quot;??_);_(@_)"/>
    <numFmt numFmtId="169" formatCode="_(* #,##0.0_);_(* \(#,##0.0\);_(* &quot;-&quot;??_);_(@_)"/>
    <numFmt numFmtId="170" formatCode="_(* #,##0_);_(* \(#,##0\);_(* &quot;-&quot;??_);_(@_)"/>
  </numFmts>
  <fonts count="20" x14ac:knownFonts="1">
    <font>
      <sz val="10"/>
      <name val="Arial"/>
    </font>
    <font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8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rgb="FF329664"/>
      <name val="Arial"/>
      <family val="2"/>
    </font>
    <font>
      <sz val="10"/>
      <color rgb="FF0000C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DD6E7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rgb="FFFFFACD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2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6" fillId="6" borderId="0">
      <alignment horizontal="left" vertical="center"/>
    </xf>
    <xf numFmtId="0" fontId="16" fillId="7" borderId="0">
      <alignment horizontal="left" vertical="center"/>
    </xf>
    <xf numFmtId="0" fontId="16" fillId="8" borderId="0">
      <alignment horizontal="left" vertical="center"/>
    </xf>
    <xf numFmtId="0" fontId="16" fillId="6" borderId="0">
      <alignment horizontal="center" vertical="center"/>
    </xf>
    <xf numFmtId="0" fontId="16" fillId="6" borderId="0">
      <alignment horizontal="center" vertical="center"/>
    </xf>
    <xf numFmtId="0" fontId="16" fillId="7" borderId="0">
      <alignment horizontal="center" vertical="center"/>
    </xf>
    <xf numFmtId="0" fontId="16" fillId="8" borderId="0">
      <alignment horizontal="center" vertical="center"/>
    </xf>
    <xf numFmtId="0" fontId="16" fillId="6" borderId="0">
      <alignment horizontal="center" vertical="center"/>
    </xf>
    <xf numFmtId="0" fontId="16" fillId="0" borderId="0">
      <alignment horizontal="right" vertical="center"/>
    </xf>
    <xf numFmtId="0" fontId="16" fillId="9" borderId="0">
      <alignment horizontal="right" vertical="center"/>
    </xf>
    <xf numFmtId="0" fontId="16" fillId="0" borderId="0">
      <alignment horizontal="center" vertical="center"/>
    </xf>
    <xf numFmtId="0" fontId="16" fillId="7" borderId="0"/>
    <xf numFmtId="0" fontId="16" fillId="0" borderId="0">
      <alignment horizontal="center" vertical="center" wrapText="1"/>
    </xf>
    <xf numFmtId="0" fontId="16" fillId="8" borderId="0"/>
    <xf numFmtId="0" fontId="16" fillId="0" borderId="0">
      <alignment horizontal="left" vertical="center"/>
    </xf>
    <xf numFmtId="0" fontId="16" fillId="0" borderId="0">
      <alignment horizontal="left" vertical="top"/>
    </xf>
    <xf numFmtId="0" fontId="16" fillId="6" borderId="0">
      <alignment horizontal="center" vertical="center"/>
    </xf>
    <xf numFmtId="0" fontId="16" fillId="6" borderId="0">
      <alignment horizontal="left" vertical="center"/>
    </xf>
    <xf numFmtId="0" fontId="16" fillId="0" borderId="0">
      <alignment horizontal="right" vertical="center"/>
    </xf>
    <xf numFmtId="0" fontId="16" fillId="0" borderId="0">
      <alignment horizontal="right" vertical="center"/>
    </xf>
    <xf numFmtId="0" fontId="17" fillId="6" borderId="0">
      <alignment horizontal="left" vertical="center" indent="1"/>
    </xf>
    <xf numFmtId="0" fontId="16" fillId="10" borderId="0"/>
    <xf numFmtId="0" fontId="18" fillId="0" borderId="0"/>
    <xf numFmtId="0" fontId="19" fillId="0" borderId="0"/>
    <xf numFmtId="0" fontId="16" fillId="11" borderId="0"/>
    <xf numFmtId="0" fontId="16" fillId="12" borderId="0"/>
  </cellStyleXfs>
  <cellXfs count="317">
    <xf numFmtId="0" fontId="0" fillId="0" borderId="0" xfId="0"/>
    <xf numFmtId="0" fontId="2" fillId="0" borderId="1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/>
    <xf numFmtId="0" fontId="0" fillId="0" borderId="4" xfId="0" applyBorder="1" applyAlignment="1">
      <alignment horizontal="center"/>
    </xf>
    <xf numFmtId="0" fontId="6" fillId="0" borderId="4" xfId="0" applyFont="1" applyBorder="1" applyAlignment="1">
      <alignment horizontal="center"/>
    </xf>
    <xf numFmtId="165" fontId="0" fillId="0" borderId="4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0" fillId="2" borderId="4" xfId="0" applyFill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165" fontId="0" fillId="2" borderId="4" xfId="1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4" fillId="0" borderId="0" xfId="2" applyAlignment="1" applyProtection="1"/>
    <xf numFmtId="0" fontId="0" fillId="0" borderId="0" xfId="0" applyBorder="1"/>
    <xf numFmtId="0" fontId="0" fillId="0" borderId="5" xfId="0" applyBorder="1"/>
    <xf numFmtId="0" fontId="0" fillId="0" borderId="6" xfId="0" applyBorder="1"/>
    <xf numFmtId="9" fontId="0" fillId="0" borderId="4" xfId="0" applyNumberFormat="1" applyBorder="1"/>
    <xf numFmtId="0" fontId="0" fillId="0" borderId="0" xfId="0" applyAlignment="1">
      <alignment horizontal="left"/>
    </xf>
    <xf numFmtId="165" fontId="0" fillId="0" borderId="7" xfId="1" applyNumberFormat="1" applyFont="1" applyBorder="1" applyAlignment="1">
      <alignment horizontal="center"/>
    </xf>
    <xf numFmtId="165" fontId="0" fillId="0" borderId="0" xfId="0" applyNumberFormat="1" applyFill="1" applyBorder="1" applyAlignment="1">
      <alignment horizontal="left"/>
    </xf>
    <xf numFmtId="1" fontId="6" fillId="2" borderId="4" xfId="0" applyNumberFormat="1" applyFont="1" applyFill="1" applyBorder="1" applyAlignment="1">
      <alignment horizontal="center"/>
    </xf>
    <xf numFmtId="165" fontId="6" fillId="2" borderId="4" xfId="1" applyNumberFormat="1" applyFont="1" applyFill="1" applyBorder="1" applyAlignment="1">
      <alignment horizontal="center"/>
    </xf>
    <xf numFmtId="165" fontId="6" fillId="0" borderId="4" xfId="1" applyNumberFormat="1" applyFont="1" applyBorder="1" applyAlignment="1">
      <alignment horizontal="center"/>
    </xf>
    <xf numFmtId="165" fontId="0" fillId="0" borderId="0" xfId="0" applyNumberFormat="1" applyBorder="1"/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4" xfId="0" applyFill="1" applyBorder="1" applyAlignment="1">
      <alignment horizontal="center"/>
    </xf>
    <xf numFmtId="165" fontId="6" fillId="0" borderId="4" xfId="1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5" fontId="1" fillId="2" borderId="4" xfId="1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9" fillId="4" borderId="1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right"/>
    </xf>
    <xf numFmtId="0" fontId="11" fillId="4" borderId="4" xfId="0" applyFont="1" applyFill="1" applyBorder="1" applyAlignment="1">
      <alignment horizontal="center"/>
    </xf>
    <xf numFmtId="0" fontId="9" fillId="4" borderId="9" xfId="0" applyFont="1" applyFill="1" applyBorder="1"/>
    <xf numFmtId="0" fontId="0" fillId="4" borderId="11" xfId="0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right"/>
    </xf>
    <xf numFmtId="0" fontId="8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0" fillId="4" borderId="9" xfId="0" applyFill="1" applyBorder="1"/>
    <xf numFmtId="0" fontId="6" fillId="0" borderId="0" xfId="0" applyFont="1"/>
    <xf numFmtId="0" fontId="1" fillId="0" borderId="4" xfId="0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165" fontId="1" fillId="0" borderId="4" xfId="1" applyNumberFormat="1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9" fontId="0" fillId="0" borderId="0" xfId="4" applyFont="1"/>
    <xf numFmtId="0" fontId="0" fillId="0" borderId="0" xfId="0" applyAlignment="1">
      <alignment horizontal="right"/>
    </xf>
    <xf numFmtId="0" fontId="0" fillId="0" borderId="0" xfId="0" applyFill="1"/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167" fontId="0" fillId="0" borderId="0" xfId="4" applyNumberFormat="1" applyFont="1"/>
    <xf numFmtId="0" fontId="6" fillId="0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42" fontId="0" fillId="0" borderId="4" xfId="1" applyNumberFormat="1" applyFont="1" applyFill="1" applyBorder="1"/>
    <xf numFmtId="165" fontId="0" fillId="0" borderId="0" xfId="1" applyNumberFormat="1" applyFont="1" applyBorder="1"/>
    <xf numFmtId="0" fontId="0" fillId="0" borderId="0" xfId="0" applyFill="1" applyAlignment="1">
      <alignment horizontal="center"/>
    </xf>
    <xf numFmtId="165" fontId="0" fillId="0" borderId="4" xfId="0" applyNumberFormat="1" applyFill="1" applyBorder="1"/>
    <xf numFmtId="166" fontId="0" fillId="0" borderId="4" xfId="0" applyNumberFormat="1" applyBorder="1" applyAlignment="1">
      <alignment horizontal="center"/>
    </xf>
    <xf numFmtId="166" fontId="6" fillId="0" borderId="4" xfId="0" applyNumberFormat="1" applyFont="1" applyFill="1" applyBorder="1" applyAlignment="1">
      <alignment horizontal="center"/>
    </xf>
    <xf numFmtId="166" fontId="6" fillId="2" borderId="4" xfId="0" applyNumberFormat="1" applyFont="1" applyFill="1" applyBorder="1" applyAlignment="1">
      <alignment horizontal="center"/>
    </xf>
    <xf numFmtId="10" fontId="0" fillId="0" borderId="0" xfId="0" applyNumberFormat="1"/>
    <xf numFmtId="9" fontId="0" fillId="0" borderId="0" xfId="0" applyNumberFormat="1"/>
    <xf numFmtId="0" fontId="12" fillId="0" borderId="0" xfId="0" applyFont="1"/>
    <xf numFmtId="0" fontId="2" fillId="0" borderId="2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165" fontId="0" fillId="0" borderId="0" xfId="0" applyNumberFormat="1"/>
    <xf numFmtId="0" fontId="1" fillId="3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168" fontId="8" fillId="2" borderId="4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 horizontal="right"/>
    </xf>
    <xf numFmtId="165" fontId="0" fillId="0" borderId="2" xfId="0" applyNumberFormat="1" applyFill="1" applyBorder="1"/>
    <xf numFmtId="0" fontId="0" fillId="0" borderId="13" xfId="0" applyBorder="1" applyAlignment="1">
      <alignment horizontal="right"/>
    </xf>
    <xf numFmtId="165" fontId="0" fillId="0" borderId="3" xfId="0" applyNumberFormat="1" applyFill="1" applyBorder="1"/>
    <xf numFmtId="166" fontId="0" fillId="0" borderId="7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9" fontId="0" fillId="0" borderId="0" xfId="4" applyNumberFormat="1" applyFont="1"/>
    <xf numFmtId="6" fontId="0" fillId="0" borderId="2" xfId="0" applyNumberFormat="1" applyBorder="1"/>
    <xf numFmtId="6" fontId="0" fillId="0" borderId="3" xfId="0" applyNumberFormat="1" applyBorder="1"/>
    <xf numFmtId="168" fontId="8" fillId="0" borderId="4" xfId="1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6" fontId="6" fillId="2" borderId="4" xfId="1" applyNumberFormat="1" applyFont="1" applyFill="1" applyBorder="1" applyAlignment="1">
      <alignment horizontal="center"/>
    </xf>
    <xf numFmtId="166" fontId="6" fillId="0" borderId="4" xfId="1" applyNumberFormat="1" applyFont="1" applyFill="1" applyBorder="1" applyAlignment="1">
      <alignment horizontal="center"/>
    </xf>
    <xf numFmtId="0" fontId="1" fillId="0" borderId="0" xfId="3"/>
    <xf numFmtId="0" fontId="1" fillId="0" borderId="0" xfId="3" applyAlignment="1">
      <alignment horizontal="center"/>
    </xf>
    <xf numFmtId="0" fontId="5" fillId="0" borderId="0" xfId="3" applyFont="1"/>
    <xf numFmtId="0" fontId="6" fillId="0" borderId="0" xfId="3" applyFont="1"/>
    <xf numFmtId="164" fontId="1" fillId="0" borderId="4" xfId="3" applyNumberFormat="1" applyBorder="1" applyAlignment="1">
      <alignment horizontal="center"/>
    </xf>
    <xf numFmtId="0" fontId="6" fillId="0" borderId="4" xfId="3" applyFont="1" applyBorder="1" applyAlignment="1">
      <alignment horizontal="center"/>
    </xf>
    <xf numFmtId="0" fontId="2" fillId="0" borderId="1" xfId="3" applyFont="1" applyFill="1" applyBorder="1" applyAlignment="1">
      <alignment horizontal="right"/>
    </xf>
    <xf numFmtId="0" fontId="1" fillId="0" borderId="4" xfId="3" applyFont="1" applyFill="1" applyBorder="1" applyAlignment="1">
      <alignment horizontal="center"/>
    </xf>
    <xf numFmtId="0" fontId="1" fillId="3" borderId="4" xfId="3" applyFont="1" applyFill="1" applyBorder="1" applyAlignment="1">
      <alignment horizontal="center"/>
    </xf>
    <xf numFmtId="166" fontId="6" fillId="0" borderId="4" xfId="3" applyNumberFormat="1" applyFont="1" applyFill="1" applyBorder="1" applyAlignment="1">
      <alignment horizontal="center"/>
    </xf>
    <xf numFmtId="0" fontId="1" fillId="0" borderId="8" xfId="3" applyFill="1" applyBorder="1"/>
    <xf numFmtId="0" fontId="2" fillId="0" borderId="2" xfId="3" applyFont="1" applyBorder="1" applyAlignment="1">
      <alignment horizontal="right"/>
    </xf>
    <xf numFmtId="0" fontId="1" fillId="0" borderId="4" xfId="3" applyFill="1" applyBorder="1" applyAlignment="1">
      <alignment horizontal="center"/>
    </xf>
    <xf numFmtId="0" fontId="1" fillId="3" borderId="4" xfId="3" applyFill="1" applyBorder="1" applyAlignment="1">
      <alignment horizontal="center"/>
    </xf>
    <xf numFmtId="0" fontId="1" fillId="0" borderId="9" xfId="3" applyFill="1" applyBorder="1"/>
    <xf numFmtId="0" fontId="2" fillId="0" borderId="3" xfId="3" applyFont="1" applyBorder="1" applyAlignment="1">
      <alignment horizontal="right"/>
    </xf>
    <xf numFmtId="0" fontId="6" fillId="0" borderId="4" xfId="3" applyFont="1" applyFill="1" applyBorder="1" applyAlignment="1">
      <alignment horizontal="center"/>
    </xf>
    <xf numFmtId="0" fontId="6" fillId="3" borderId="4" xfId="3" applyFont="1" applyFill="1" applyBorder="1" applyAlignment="1">
      <alignment horizontal="center"/>
    </xf>
    <xf numFmtId="0" fontId="1" fillId="0" borderId="10" xfId="3" applyFill="1" applyBorder="1"/>
    <xf numFmtId="0" fontId="1" fillId="4" borderId="11" xfId="3" applyFill="1" applyBorder="1" applyAlignment="1">
      <alignment horizontal="center" vertical="center" wrapText="1"/>
    </xf>
    <xf numFmtId="0" fontId="2" fillId="4" borderId="2" xfId="3" applyFont="1" applyFill="1" applyBorder="1" applyAlignment="1">
      <alignment horizontal="right"/>
    </xf>
    <xf numFmtId="0" fontId="6" fillId="4" borderId="4" xfId="3" applyFont="1" applyFill="1" applyBorder="1" applyAlignment="1">
      <alignment horizontal="center"/>
    </xf>
    <xf numFmtId="0" fontId="1" fillId="4" borderId="9" xfId="3" applyFill="1" applyBorder="1"/>
    <xf numFmtId="0" fontId="2" fillId="2" borderId="1" xfId="3" applyFont="1" applyFill="1" applyBorder="1" applyAlignment="1">
      <alignment horizontal="right"/>
    </xf>
    <xf numFmtId="0" fontId="1" fillId="2" borderId="4" xfId="3" applyFont="1" applyFill="1" applyBorder="1" applyAlignment="1">
      <alignment horizontal="center"/>
    </xf>
    <xf numFmtId="166" fontId="6" fillId="2" borderId="4" xfId="3" applyNumberFormat="1" applyFont="1" applyFill="1" applyBorder="1" applyAlignment="1">
      <alignment horizontal="center"/>
    </xf>
    <xf numFmtId="0" fontId="1" fillId="2" borderId="8" xfId="3" applyFill="1" applyBorder="1"/>
    <xf numFmtId="0" fontId="2" fillId="2" borderId="2" xfId="3" applyFont="1" applyFill="1" applyBorder="1" applyAlignment="1">
      <alignment horizontal="right"/>
    </xf>
    <xf numFmtId="0" fontId="1" fillId="2" borderId="9" xfId="3" applyFill="1" applyBorder="1"/>
    <xf numFmtId="0" fontId="2" fillId="2" borderId="3" xfId="3" applyFont="1" applyFill="1" applyBorder="1" applyAlignment="1">
      <alignment horizontal="right"/>
    </xf>
    <xf numFmtId="0" fontId="6" fillId="2" borderId="4" xfId="3" applyFont="1" applyFill="1" applyBorder="1" applyAlignment="1">
      <alignment horizontal="center"/>
    </xf>
    <xf numFmtId="0" fontId="1" fillId="2" borderId="10" xfId="3" applyFill="1" applyBorder="1"/>
    <xf numFmtId="166" fontId="6" fillId="4" borderId="4" xfId="3" applyNumberFormat="1" applyFont="1" applyFill="1" applyBorder="1" applyAlignment="1">
      <alignment horizontal="center"/>
    </xf>
    <xf numFmtId="0" fontId="1" fillId="2" borderId="4" xfId="3" applyFill="1" applyBorder="1" applyAlignment="1">
      <alignment horizontal="center"/>
    </xf>
    <xf numFmtId="0" fontId="2" fillId="0" borderId="2" xfId="3" applyFont="1" applyFill="1" applyBorder="1" applyAlignment="1">
      <alignment horizontal="right"/>
    </xf>
    <xf numFmtId="0" fontId="2" fillId="0" borderId="3" xfId="3" applyFont="1" applyFill="1" applyBorder="1" applyAlignment="1">
      <alignment horizontal="right"/>
    </xf>
    <xf numFmtId="168" fontId="6" fillId="2" borderId="4" xfId="1" applyNumberFormat="1" applyFont="1" applyFill="1" applyBorder="1" applyAlignment="1">
      <alignment horizontal="center"/>
    </xf>
    <xf numFmtId="168" fontId="6" fillId="0" borderId="4" xfId="1" applyNumberFormat="1" applyFont="1" applyFill="1" applyBorder="1" applyAlignment="1">
      <alignment horizontal="center"/>
    </xf>
    <xf numFmtId="0" fontId="0" fillId="0" borderId="0" xfId="3" applyFont="1"/>
    <xf numFmtId="0" fontId="1" fillId="0" borderId="0" xfId="3" applyAlignment="1">
      <alignment horizontal="center"/>
    </xf>
    <xf numFmtId="0" fontId="0" fillId="0" borderId="0" xfId="0" quotePrefix="1" applyAlignment="1">
      <alignment horizontal="center"/>
    </xf>
    <xf numFmtId="0" fontId="14" fillId="0" borderId="0" xfId="0" applyFont="1" applyBorder="1"/>
    <xf numFmtId="0" fontId="14" fillId="0" borderId="0" xfId="0" applyFont="1"/>
    <xf numFmtId="0" fontId="14" fillId="0" borderId="0" xfId="0" applyFont="1" applyAlignment="1">
      <alignment horizontal="left"/>
    </xf>
    <xf numFmtId="0" fontId="1" fillId="0" borderId="0" xfId="3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3" applyAlignment="1">
      <alignment horizontal="center"/>
    </xf>
    <xf numFmtId="0" fontId="1" fillId="0" borderId="0" xfId="3" applyBorder="1" applyAlignment="1"/>
    <xf numFmtId="6" fontId="0" fillId="0" borderId="0" xfId="0" applyNumberFormat="1"/>
    <xf numFmtId="0" fontId="1" fillId="0" borderId="0" xfId="3" applyAlignment="1">
      <alignment horizontal="center"/>
    </xf>
    <xf numFmtId="166" fontId="0" fillId="0" borderId="0" xfId="0" applyNumberFormat="1"/>
    <xf numFmtId="0" fontId="1" fillId="0" borderId="0" xfId="3" applyAlignment="1">
      <alignment horizontal="center"/>
    </xf>
    <xf numFmtId="0" fontId="1" fillId="0" borderId="0" xfId="3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1" fillId="0" borderId="9" xfId="0" applyFont="1" applyBorder="1"/>
    <xf numFmtId="0" fontId="0" fillId="0" borderId="10" xfId="0" applyBorder="1"/>
    <xf numFmtId="0" fontId="1" fillId="0" borderId="10" xfId="0" applyFont="1" applyBorder="1"/>
    <xf numFmtId="0" fontId="1" fillId="0" borderId="0" xfId="3" applyAlignment="1">
      <alignment horizontal="center"/>
    </xf>
    <xf numFmtId="0" fontId="1" fillId="0" borderId="0" xfId="3" applyAlignment="1">
      <alignment horizontal="center" vertical="center"/>
    </xf>
    <xf numFmtId="164" fontId="1" fillId="0" borderId="8" xfId="3" applyNumberFormat="1" applyBorder="1" applyAlignment="1">
      <alignment horizontal="center"/>
    </xf>
    <xf numFmtId="0" fontId="6" fillId="0" borderId="8" xfId="3" applyFont="1" applyBorder="1" applyAlignment="1">
      <alignment horizontal="center"/>
    </xf>
    <xf numFmtId="0" fontId="2" fillId="0" borderId="24" xfId="3" applyFont="1" applyFill="1" applyBorder="1" applyAlignment="1">
      <alignment horizontal="right"/>
    </xf>
    <xf numFmtId="0" fontId="1" fillId="0" borderId="16" xfId="3" applyFont="1" applyFill="1" applyBorder="1" applyAlignment="1">
      <alignment horizontal="center"/>
    </xf>
    <xf numFmtId="0" fontId="1" fillId="3" borderId="16" xfId="3" applyFont="1" applyFill="1" applyBorder="1" applyAlignment="1">
      <alignment horizontal="center"/>
    </xf>
    <xf numFmtId="166" fontId="6" fillId="0" borderId="16" xfId="3" applyNumberFormat="1" applyFont="1" applyFill="1" applyBorder="1" applyAlignment="1">
      <alignment horizontal="center"/>
    </xf>
    <xf numFmtId="0" fontId="1" fillId="0" borderId="25" xfId="3" applyFill="1" applyBorder="1"/>
    <xf numFmtId="0" fontId="1" fillId="0" borderId="27" xfId="3" applyFill="1" applyBorder="1"/>
    <xf numFmtId="0" fontId="2" fillId="0" borderId="29" xfId="3" applyFont="1" applyBorder="1" applyAlignment="1">
      <alignment horizontal="right"/>
    </xf>
    <xf numFmtId="0" fontId="6" fillId="0" borderId="30" xfId="3" applyFont="1" applyFill="1" applyBorder="1" applyAlignment="1">
      <alignment horizontal="center"/>
    </xf>
    <xf numFmtId="0" fontId="6" fillId="3" borderId="30" xfId="3" applyFont="1" applyFill="1" applyBorder="1" applyAlignment="1">
      <alignment horizontal="center"/>
    </xf>
    <xf numFmtId="166" fontId="6" fillId="0" borderId="30" xfId="3" applyNumberFormat="1" applyFont="1" applyFill="1" applyBorder="1" applyAlignment="1">
      <alignment horizontal="center"/>
    </xf>
    <xf numFmtId="0" fontId="1" fillId="0" borderId="31" xfId="3" applyFill="1" applyBorder="1"/>
    <xf numFmtId="0" fontId="2" fillId="2" borderId="24" xfId="3" applyFont="1" applyFill="1" applyBorder="1" applyAlignment="1">
      <alignment horizontal="right"/>
    </xf>
    <xf numFmtId="0" fontId="1" fillId="2" borderId="16" xfId="3" applyFont="1" applyFill="1" applyBorder="1" applyAlignment="1">
      <alignment horizontal="center"/>
    </xf>
    <xf numFmtId="166" fontId="6" fillId="2" borderId="16" xfId="3" applyNumberFormat="1" applyFont="1" applyFill="1" applyBorder="1" applyAlignment="1">
      <alignment horizontal="center"/>
    </xf>
    <xf numFmtId="0" fontId="1" fillId="2" borderId="25" xfId="3" applyFill="1" applyBorder="1"/>
    <xf numFmtId="0" fontId="1" fillId="2" borderId="27" xfId="3" applyFill="1" applyBorder="1"/>
    <xf numFmtId="0" fontId="2" fillId="2" borderId="29" xfId="3" applyFont="1" applyFill="1" applyBorder="1" applyAlignment="1">
      <alignment horizontal="right"/>
    </xf>
    <xf numFmtId="0" fontId="6" fillId="2" borderId="30" xfId="3" applyFont="1" applyFill="1" applyBorder="1" applyAlignment="1">
      <alignment horizontal="center"/>
    </xf>
    <xf numFmtId="166" fontId="6" fillId="2" borderId="30" xfId="3" applyNumberFormat="1" applyFont="1" applyFill="1" applyBorder="1" applyAlignment="1">
      <alignment horizontal="center"/>
    </xf>
    <xf numFmtId="0" fontId="1" fillId="2" borderId="31" xfId="3" applyFill="1" applyBorder="1"/>
    <xf numFmtId="0" fontId="6" fillId="0" borderId="16" xfId="3" applyFont="1" applyFill="1" applyBorder="1" applyAlignment="1">
      <alignment horizontal="center"/>
    </xf>
    <xf numFmtId="0" fontId="6" fillId="3" borderId="16" xfId="3" applyFont="1" applyFill="1" applyBorder="1" applyAlignment="1">
      <alignment horizontal="center"/>
    </xf>
    <xf numFmtId="0" fontId="2" fillId="0" borderId="29" xfId="3" applyFont="1" applyFill="1" applyBorder="1" applyAlignment="1">
      <alignment horizontal="right"/>
    </xf>
    <xf numFmtId="0" fontId="6" fillId="2" borderId="16" xfId="3" applyFont="1" applyFill="1" applyBorder="1" applyAlignment="1">
      <alignment horizontal="center"/>
    </xf>
    <xf numFmtId="168" fontId="0" fillId="0" borderId="0" xfId="1" applyNumberFormat="1" applyFont="1"/>
    <xf numFmtId="169" fontId="0" fillId="0" borderId="0" xfId="5" applyNumberFormat="1" applyFont="1" applyAlignment="1">
      <alignment horizontal="center"/>
    </xf>
    <xf numFmtId="170" fontId="0" fillId="0" borderId="0" xfId="5" applyNumberFormat="1" applyFont="1"/>
    <xf numFmtId="0" fontId="1" fillId="0" borderId="0" xfId="3" applyAlignment="1">
      <alignment horizontal="center"/>
    </xf>
    <xf numFmtId="0" fontId="1" fillId="0" borderId="13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3" applyAlignment="1">
      <alignment horizontal="center"/>
    </xf>
    <xf numFmtId="0" fontId="1" fillId="0" borderId="0" xfId="3" applyAlignment="1">
      <alignment horizontal="center"/>
    </xf>
    <xf numFmtId="1" fontId="6" fillId="2" borderId="30" xfId="3" applyNumberFormat="1" applyFont="1" applyFill="1" applyBorder="1" applyAlignment="1">
      <alignment horizontal="center"/>
    </xf>
    <xf numFmtId="6" fontId="0" fillId="0" borderId="0" xfId="0" applyNumberFormat="1" applyAlignment="1">
      <alignment horizontal="left"/>
    </xf>
    <xf numFmtId="0" fontId="1" fillId="0" borderId="0" xfId="3" applyAlignment="1">
      <alignment horizontal="center"/>
    </xf>
    <xf numFmtId="168" fontId="0" fillId="0" borderId="0" xfId="1" applyNumberFormat="1" applyFont="1" applyBorder="1" applyAlignment="1">
      <alignment horizontal="center"/>
    </xf>
    <xf numFmtId="168" fontId="1" fillId="0" borderId="0" xfId="1" applyNumberFormat="1" applyFont="1" applyBorder="1" applyAlignment="1">
      <alignment horizontal="center"/>
    </xf>
    <xf numFmtId="0" fontId="1" fillId="0" borderId="0" xfId="3" applyAlignment="1">
      <alignment horizontal="center"/>
    </xf>
    <xf numFmtId="0" fontId="1" fillId="0" borderId="0" xfId="3" applyAlignment="1">
      <alignment horizontal="center"/>
    </xf>
    <xf numFmtId="0" fontId="1" fillId="0" borderId="0" xfId="3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3" applyAlignment="1">
      <alignment horizontal="center"/>
    </xf>
    <xf numFmtId="0" fontId="1" fillId="0" borderId="0" xfId="3" applyAlignment="1">
      <alignment horizontal="center"/>
    </xf>
    <xf numFmtId="0" fontId="1" fillId="2" borderId="11" xfId="3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165" fontId="0" fillId="0" borderId="0" xfId="1" applyNumberFormat="1" applyFont="1" applyBorder="1" applyAlignment="1">
      <alignment horizontal="left"/>
    </xf>
    <xf numFmtId="1" fontId="6" fillId="2" borderId="4" xfId="1" applyNumberFormat="1" applyFont="1" applyFill="1" applyBorder="1" applyAlignment="1">
      <alignment horizontal="center"/>
    </xf>
    <xf numFmtId="1" fontId="6" fillId="0" borderId="4" xfId="3" applyNumberFormat="1" applyFont="1" applyFill="1" applyBorder="1" applyAlignment="1">
      <alignment horizontal="center"/>
    </xf>
    <xf numFmtId="1" fontId="6" fillId="2" borderId="4" xfId="3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/>
    <xf numFmtId="0" fontId="0" fillId="2" borderId="14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3" applyAlignment="1">
      <alignment horizontal="center"/>
    </xf>
    <xf numFmtId="0" fontId="1" fillId="0" borderId="0" xfId="3" applyAlignment="1">
      <alignment horizontal="center" vertical="center"/>
    </xf>
    <xf numFmtId="0" fontId="1" fillId="0" borderId="4" xfId="3" applyBorder="1" applyAlignment="1">
      <alignment horizontal="center" vertical="center"/>
    </xf>
    <xf numFmtId="0" fontId="1" fillId="0" borderId="8" xfId="3" applyBorder="1" applyAlignment="1">
      <alignment horizontal="center" vertical="center"/>
    </xf>
    <xf numFmtId="0" fontId="1" fillId="0" borderId="9" xfId="3" applyBorder="1" applyAlignment="1">
      <alignment horizontal="center" vertical="center"/>
    </xf>
    <xf numFmtId="0" fontId="1" fillId="0" borderId="10" xfId="3" applyBorder="1" applyAlignment="1">
      <alignment horizontal="center" vertical="center"/>
    </xf>
    <xf numFmtId="0" fontId="1" fillId="0" borderId="15" xfId="3" applyBorder="1" applyAlignment="1">
      <alignment horizontal="center" vertical="center"/>
    </xf>
    <xf numFmtId="0" fontId="1" fillId="0" borderId="16" xfId="3" applyBorder="1" applyAlignment="1">
      <alignment horizontal="center" vertical="center"/>
    </xf>
    <xf numFmtId="0" fontId="1" fillId="0" borderId="17" xfId="3" applyFont="1" applyBorder="1" applyAlignment="1">
      <alignment horizontal="center" vertical="center" wrapText="1"/>
    </xf>
    <xf numFmtId="0" fontId="1" fillId="2" borderId="17" xfId="3" applyFont="1" applyFill="1" applyBorder="1" applyAlignment="1">
      <alignment horizontal="center" vertical="center" wrapText="1"/>
    </xf>
    <xf numFmtId="0" fontId="1" fillId="2" borderId="20" xfId="3" applyFont="1" applyFill="1" applyBorder="1" applyAlignment="1">
      <alignment horizontal="center" vertical="center" wrapText="1"/>
    </xf>
    <xf numFmtId="0" fontId="1" fillId="2" borderId="21" xfId="3" applyFont="1" applyFill="1" applyBorder="1" applyAlignment="1">
      <alignment horizontal="center" vertical="center" wrapText="1"/>
    </xf>
    <xf numFmtId="0" fontId="1" fillId="2" borderId="22" xfId="3" applyFont="1" applyFill="1" applyBorder="1" applyAlignment="1">
      <alignment horizontal="center" vertical="center" wrapText="1"/>
    </xf>
    <xf numFmtId="0" fontId="1" fillId="0" borderId="17" xfId="3" applyFont="1" applyFill="1" applyBorder="1" applyAlignment="1">
      <alignment horizontal="center" vertical="center" wrapText="1"/>
    </xf>
    <xf numFmtId="0" fontId="1" fillId="0" borderId="19" xfId="3" applyBorder="1" applyAlignment="1">
      <alignment horizontal="center" vertical="center" wrapText="1"/>
    </xf>
    <xf numFmtId="0" fontId="1" fillId="0" borderId="17" xfId="3" applyBorder="1" applyAlignment="1">
      <alignment horizontal="center" vertical="center" wrapText="1"/>
    </xf>
    <xf numFmtId="0" fontId="1" fillId="2" borderId="17" xfId="3" applyFill="1" applyBorder="1" applyAlignment="1">
      <alignment horizontal="center" vertical="center" wrapText="1"/>
    </xf>
    <xf numFmtId="0" fontId="1" fillId="0" borderId="18" xfId="3" applyFont="1" applyFill="1" applyBorder="1" applyAlignment="1">
      <alignment horizontal="center" vertical="center" wrapText="1"/>
    </xf>
    <xf numFmtId="0" fontId="1" fillId="2" borderId="14" xfId="3" applyFont="1" applyFill="1" applyBorder="1" applyAlignment="1">
      <alignment horizontal="center" vertical="center" wrapText="1"/>
    </xf>
    <xf numFmtId="0" fontId="1" fillId="2" borderId="11" xfId="3" applyFont="1" applyFill="1" applyBorder="1" applyAlignment="1">
      <alignment horizontal="center" vertical="center" wrapText="1"/>
    </xf>
    <xf numFmtId="0" fontId="1" fillId="2" borderId="13" xfId="3" applyFont="1" applyFill="1" applyBorder="1" applyAlignment="1">
      <alignment horizontal="center" vertical="center" wrapText="1"/>
    </xf>
    <xf numFmtId="0" fontId="1" fillId="0" borderId="14" xfId="3" applyFont="1" applyBorder="1" applyAlignment="1">
      <alignment horizontal="center" vertical="center" wrapText="1"/>
    </xf>
    <xf numFmtId="0" fontId="1" fillId="0" borderId="11" xfId="3" applyFont="1" applyBorder="1" applyAlignment="1">
      <alignment horizontal="center" vertical="center" wrapText="1"/>
    </xf>
    <xf numFmtId="0" fontId="1" fillId="0" borderId="13" xfId="3" applyFont="1" applyBorder="1" applyAlignment="1">
      <alignment horizontal="center" vertical="center" wrapText="1"/>
    </xf>
    <xf numFmtId="0" fontId="5" fillId="0" borderId="0" xfId="3" applyFont="1" applyAlignment="1">
      <alignment horizontal="center"/>
    </xf>
    <xf numFmtId="0" fontId="1" fillId="0" borderId="12" xfId="3" applyBorder="1" applyAlignment="1">
      <alignment horizontal="center"/>
    </xf>
    <xf numFmtId="0" fontId="1" fillId="0" borderId="7" xfId="3" applyBorder="1" applyAlignment="1"/>
    <xf numFmtId="0" fontId="1" fillId="0" borderId="14" xfId="3" applyBorder="1" applyAlignment="1">
      <alignment horizontal="center" vertical="center" wrapText="1"/>
    </xf>
    <xf numFmtId="0" fontId="1" fillId="0" borderId="11" xfId="3" applyBorder="1" applyAlignment="1">
      <alignment horizontal="center" vertical="center" wrapText="1"/>
    </xf>
    <xf numFmtId="0" fontId="1" fillId="0" borderId="13" xfId="3" applyBorder="1" applyAlignment="1">
      <alignment horizontal="center" vertical="center" wrapText="1"/>
    </xf>
    <xf numFmtId="0" fontId="1" fillId="2" borderId="14" xfId="3" applyFill="1" applyBorder="1" applyAlignment="1">
      <alignment horizontal="center" vertical="center" wrapText="1"/>
    </xf>
    <xf numFmtId="0" fontId="1" fillId="2" borderId="11" xfId="3" applyFill="1" applyBorder="1" applyAlignment="1">
      <alignment horizontal="center" vertical="center" wrapText="1"/>
    </xf>
    <xf numFmtId="0" fontId="1" fillId="2" borderId="13" xfId="3" applyFill="1" applyBorder="1" applyAlignment="1">
      <alignment horizontal="center" vertical="center" wrapText="1"/>
    </xf>
    <xf numFmtId="0" fontId="1" fillId="0" borderId="14" xfId="3" applyFont="1" applyFill="1" applyBorder="1" applyAlignment="1">
      <alignment horizontal="center" vertical="center" wrapText="1"/>
    </xf>
    <xf numFmtId="0" fontId="1" fillId="0" borderId="11" xfId="3" applyFont="1" applyFill="1" applyBorder="1" applyAlignment="1">
      <alignment horizontal="center" vertical="center" wrapText="1"/>
    </xf>
    <xf numFmtId="0" fontId="1" fillId="0" borderId="13" xfId="3" applyFont="1" applyFill="1" applyBorder="1" applyAlignment="1">
      <alignment horizontal="center" vertical="center" wrapText="1"/>
    </xf>
    <xf numFmtId="0" fontId="0" fillId="0" borderId="17" xfId="3" applyFont="1" applyBorder="1" applyAlignment="1">
      <alignment horizontal="center" vertical="center" wrapText="1"/>
    </xf>
    <xf numFmtId="0" fontId="0" fillId="0" borderId="14" xfId="3" applyFont="1" applyBorder="1" applyAlignment="1">
      <alignment horizontal="center" vertical="center" wrapText="1"/>
    </xf>
    <xf numFmtId="0" fontId="0" fillId="0" borderId="19" xfId="3" applyFont="1" applyBorder="1" applyAlignment="1">
      <alignment horizontal="center" vertical="center" wrapText="1"/>
    </xf>
    <xf numFmtId="0" fontId="0" fillId="2" borderId="20" xfId="3" applyFont="1" applyFill="1" applyBorder="1" applyAlignment="1">
      <alignment horizontal="center" vertical="center" wrapText="1"/>
    </xf>
    <xf numFmtId="0" fontId="0" fillId="2" borderId="14" xfId="3" applyFont="1" applyFill="1" applyBorder="1" applyAlignment="1">
      <alignment horizontal="center" vertical="center" wrapText="1"/>
    </xf>
    <xf numFmtId="0" fontId="0" fillId="2" borderId="17" xfId="3" applyFont="1" applyFill="1" applyBorder="1" applyAlignment="1">
      <alignment horizontal="center" vertical="center" wrapText="1"/>
    </xf>
    <xf numFmtId="0" fontId="0" fillId="0" borderId="17" xfId="3" applyFont="1" applyFill="1" applyBorder="1" applyAlignment="1">
      <alignment horizontal="center" vertical="center" wrapText="1"/>
    </xf>
    <xf numFmtId="0" fontId="0" fillId="0" borderId="14" xfId="3" applyFont="1" applyFill="1" applyBorder="1" applyAlignment="1">
      <alignment horizontal="center" vertical="center" wrapText="1"/>
    </xf>
    <xf numFmtId="0" fontId="1" fillId="0" borderId="20" xfId="3" applyFont="1" applyFill="1" applyBorder="1" applyAlignment="1">
      <alignment horizontal="center" vertical="center" wrapText="1"/>
    </xf>
    <xf numFmtId="0" fontId="1" fillId="0" borderId="21" xfId="3" applyFont="1" applyFill="1" applyBorder="1" applyAlignment="1">
      <alignment horizontal="center" vertical="center" wrapText="1"/>
    </xf>
    <xf numFmtId="0" fontId="1" fillId="0" borderId="22" xfId="3" applyFont="1" applyFill="1" applyBorder="1" applyAlignment="1">
      <alignment horizontal="center" vertical="center" wrapText="1"/>
    </xf>
    <xf numFmtId="0" fontId="0" fillId="0" borderId="11" xfId="3" applyFont="1" applyFill="1" applyBorder="1" applyAlignment="1">
      <alignment horizontal="center" vertical="center" wrapText="1"/>
    </xf>
    <xf numFmtId="0" fontId="1" fillId="0" borderId="20" xfId="3" applyFont="1" applyBorder="1" applyAlignment="1">
      <alignment horizontal="center" vertical="center" wrapText="1"/>
    </xf>
    <xf numFmtId="0" fontId="1" fillId="0" borderId="21" xfId="3" applyFont="1" applyBorder="1" applyAlignment="1">
      <alignment horizontal="center" vertical="center" wrapText="1"/>
    </xf>
    <xf numFmtId="0" fontId="1" fillId="0" borderId="22" xfId="3" applyFont="1" applyBorder="1" applyAlignment="1">
      <alignment horizontal="center" vertical="center" wrapText="1"/>
    </xf>
    <xf numFmtId="0" fontId="1" fillId="0" borderId="20" xfId="3" applyBorder="1" applyAlignment="1">
      <alignment horizontal="center" vertical="center" wrapText="1"/>
    </xf>
    <xf numFmtId="0" fontId="1" fillId="0" borderId="21" xfId="3" applyBorder="1" applyAlignment="1">
      <alignment horizontal="center" vertical="center" wrapText="1"/>
    </xf>
    <xf numFmtId="0" fontId="1" fillId="0" borderId="22" xfId="3" applyBorder="1" applyAlignment="1">
      <alignment horizontal="center" vertical="center" wrapText="1"/>
    </xf>
    <xf numFmtId="0" fontId="1" fillId="2" borderId="20" xfId="3" applyFill="1" applyBorder="1" applyAlignment="1">
      <alignment horizontal="center" vertical="center" wrapText="1"/>
    </xf>
    <xf numFmtId="0" fontId="1" fillId="2" borderId="21" xfId="3" applyFill="1" applyBorder="1" applyAlignment="1">
      <alignment horizontal="center" vertical="center" wrapText="1"/>
    </xf>
    <xf numFmtId="0" fontId="1" fillId="2" borderId="22" xfId="3" applyFill="1" applyBorder="1" applyAlignment="1">
      <alignment horizontal="center" vertical="center" wrapText="1"/>
    </xf>
    <xf numFmtId="0" fontId="1" fillId="0" borderId="23" xfId="3" applyFont="1" applyBorder="1" applyAlignment="1">
      <alignment horizontal="center" vertical="center" wrapText="1"/>
    </xf>
    <xf numFmtId="0" fontId="1" fillId="0" borderId="26" xfId="3" applyFont="1" applyBorder="1" applyAlignment="1">
      <alignment horizontal="center" vertical="center" wrapText="1"/>
    </xf>
    <xf numFmtId="0" fontId="1" fillId="0" borderId="28" xfId="3" applyFont="1" applyBorder="1" applyAlignment="1">
      <alignment horizontal="center" vertical="center" wrapText="1"/>
    </xf>
    <xf numFmtId="0" fontId="1" fillId="2" borderId="23" xfId="3" applyFont="1" applyFill="1" applyBorder="1" applyAlignment="1">
      <alignment horizontal="center" vertical="center" wrapText="1"/>
    </xf>
    <xf numFmtId="0" fontId="1" fillId="2" borderId="26" xfId="3" applyFont="1" applyFill="1" applyBorder="1" applyAlignment="1">
      <alignment horizontal="center" vertical="center" wrapText="1"/>
    </xf>
    <xf numFmtId="0" fontId="1" fillId="2" borderId="28" xfId="3" applyFont="1" applyFill="1" applyBorder="1" applyAlignment="1">
      <alignment horizontal="center" vertical="center" wrapText="1"/>
    </xf>
    <xf numFmtId="0" fontId="1" fillId="0" borderId="23" xfId="3" applyFont="1" applyFill="1" applyBorder="1" applyAlignment="1">
      <alignment horizontal="center" vertical="center" wrapText="1"/>
    </xf>
    <xf numFmtId="0" fontId="1" fillId="0" borderId="26" xfId="3" applyFont="1" applyFill="1" applyBorder="1" applyAlignment="1">
      <alignment horizontal="center" vertical="center" wrapText="1"/>
    </xf>
    <xf numFmtId="0" fontId="1" fillId="0" borderId="28" xfId="3" applyFont="1" applyFill="1" applyBorder="1" applyAlignment="1">
      <alignment horizontal="center" vertical="center" wrapText="1"/>
    </xf>
    <xf numFmtId="0" fontId="1" fillId="0" borderId="14" xfId="3" applyBorder="1" applyAlignment="1">
      <alignment horizontal="center"/>
    </xf>
    <xf numFmtId="0" fontId="1" fillId="0" borderId="1" xfId="3" applyBorder="1" applyAlignment="1"/>
    <xf numFmtId="0" fontId="0" fillId="0" borderId="23" xfId="3" applyFont="1" applyBorder="1" applyAlignment="1">
      <alignment horizontal="center" vertical="center" wrapText="1"/>
    </xf>
    <xf numFmtId="0" fontId="1" fillId="0" borderId="26" xfId="3" applyBorder="1" applyAlignment="1">
      <alignment horizontal="center" vertical="center" wrapText="1"/>
    </xf>
    <xf numFmtId="0" fontId="1" fillId="0" borderId="28" xfId="3" applyBorder="1" applyAlignment="1">
      <alignment horizontal="center" vertical="center" wrapText="1"/>
    </xf>
    <xf numFmtId="0" fontId="1" fillId="2" borderId="23" xfId="3" applyFill="1" applyBorder="1" applyAlignment="1">
      <alignment horizontal="center" vertical="center" wrapText="1"/>
    </xf>
    <xf numFmtId="0" fontId="1" fillId="2" borderId="26" xfId="3" applyFill="1" applyBorder="1" applyAlignment="1">
      <alignment horizontal="center" vertical="center" wrapText="1"/>
    </xf>
    <xf numFmtId="0" fontId="1" fillId="2" borderId="28" xfId="3" applyFill="1" applyBorder="1" applyAlignment="1">
      <alignment horizontal="center" vertical="center" wrapText="1"/>
    </xf>
    <xf numFmtId="0" fontId="1" fillId="0" borderId="23" xfId="3" applyBorder="1" applyAlignment="1">
      <alignment horizontal="center" vertical="center" wrapText="1"/>
    </xf>
    <xf numFmtId="0" fontId="1" fillId="5" borderId="20" xfId="3" applyFont="1" applyFill="1" applyBorder="1" applyAlignment="1">
      <alignment horizontal="center" vertical="center" wrapText="1"/>
    </xf>
    <xf numFmtId="0" fontId="1" fillId="5" borderId="21" xfId="3" applyFont="1" applyFill="1" applyBorder="1" applyAlignment="1">
      <alignment horizontal="center" vertical="center" wrapText="1"/>
    </xf>
    <xf numFmtId="0" fontId="1" fillId="5" borderId="22" xfId="3" applyFont="1" applyFill="1" applyBorder="1" applyAlignment="1">
      <alignment horizontal="center" vertical="center" wrapText="1"/>
    </xf>
    <xf numFmtId="0" fontId="1" fillId="0" borderId="19" xfId="3" applyFont="1" applyBorder="1" applyAlignment="1">
      <alignment horizontal="center" vertical="center" wrapText="1"/>
    </xf>
    <xf numFmtId="165" fontId="0" fillId="0" borderId="14" xfId="1" applyNumberFormat="1" applyFont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32">
    <cellStyle name="Calculated Column - IBM Cognos" xfId="24" xr:uid="{00000000-0005-0000-0000-000000000000}"/>
    <cellStyle name="Calculated Column Name - IBM Cognos" xfId="22" xr:uid="{00000000-0005-0000-0000-000001000000}"/>
    <cellStyle name="Calculated Row - IBM Cognos" xfId="25" xr:uid="{00000000-0005-0000-0000-000002000000}"/>
    <cellStyle name="Calculated Row Name - IBM Cognos" xfId="23" xr:uid="{00000000-0005-0000-0000-000003000000}"/>
    <cellStyle name="Column Name - IBM Cognos" xfId="10" xr:uid="{00000000-0005-0000-0000-000004000000}"/>
    <cellStyle name="Column Template - IBM Cognos" xfId="13" xr:uid="{00000000-0005-0000-0000-000005000000}"/>
    <cellStyle name="Comma" xfId="5" builtinId="3"/>
    <cellStyle name="Currency" xfId="1" builtinId="4"/>
    <cellStyle name="Differs From Base - IBM Cognos" xfId="31" xr:uid="{00000000-0005-0000-0000-000008000000}"/>
    <cellStyle name="Group Name - IBM Cognos" xfId="21" xr:uid="{00000000-0005-0000-0000-000009000000}"/>
    <cellStyle name="Hold Values - IBM Cognos" xfId="27" xr:uid="{00000000-0005-0000-0000-00000A000000}"/>
    <cellStyle name="Hyperlink" xfId="2" builtinId="8"/>
    <cellStyle name="List Name - IBM Cognos" xfId="20" xr:uid="{00000000-0005-0000-0000-00000C000000}"/>
    <cellStyle name="Locked - IBM Cognos" xfId="30" xr:uid="{00000000-0005-0000-0000-00000D000000}"/>
    <cellStyle name="Measure - IBM Cognos" xfId="14" xr:uid="{00000000-0005-0000-0000-00000E000000}"/>
    <cellStyle name="Measure Header - IBM Cognos" xfId="15" xr:uid="{00000000-0005-0000-0000-00000F000000}"/>
    <cellStyle name="Measure Name - IBM Cognos" xfId="16" xr:uid="{00000000-0005-0000-0000-000010000000}"/>
    <cellStyle name="Measure Summary - IBM Cognos" xfId="17" xr:uid="{00000000-0005-0000-0000-000011000000}"/>
    <cellStyle name="Measure Summary TM1 - IBM Cognos" xfId="19" xr:uid="{00000000-0005-0000-0000-000012000000}"/>
    <cellStyle name="Measure Template - IBM Cognos" xfId="18" xr:uid="{00000000-0005-0000-0000-000013000000}"/>
    <cellStyle name="More - IBM Cognos" xfId="26" xr:uid="{00000000-0005-0000-0000-000014000000}"/>
    <cellStyle name="Normal" xfId="0" builtinId="0"/>
    <cellStyle name="Normal 2" xfId="3" xr:uid="{00000000-0005-0000-0000-000016000000}"/>
    <cellStyle name="Pending Change - IBM Cognos" xfId="28" xr:uid="{00000000-0005-0000-0000-000017000000}"/>
    <cellStyle name="Percent" xfId="4" builtinId="5"/>
    <cellStyle name="Row Name - IBM Cognos" xfId="6" xr:uid="{00000000-0005-0000-0000-000019000000}"/>
    <cellStyle name="Row Template - IBM Cognos" xfId="9" xr:uid="{00000000-0005-0000-0000-00001A000000}"/>
    <cellStyle name="Summary Column Name - IBM Cognos" xfId="11" xr:uid="{00000000-0005-0000-0000-00001B000000}"/>
    <cellStyle name="Summary Column Name TM1 - IBM Cognos" xfId="12" xr:uid="{00000000-0005-0000-0000-00001C000000}"/>
    <cellStyle name="Summary Row Name - IBM Cognos" xfId="7" xr:uid="{00000000-0005-0000-0000-00001D000000}"/>
    <cellStyle name="Summary Row Name TM1 - IBM Cognos" xfId="8" xr:uid="{00000000-0005-0000-0000-00001E000000}"/>
    <cellStyle name="Unsaved Change - IBM Cognos" xfId="29" xr:uid="{00000000-0005-0000-0000-00001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9</xdr:row>
      <xdr:rowOff>152400</xdr:rowOff>
    </xdr:from>
    <xdr:to>
      <xdr:col>12</xdr:col>
      <xdr:colOff>371475</xdr:colOff>
      <xdr:row>22</xdr:row>
      <xdr:rowOff>152400</xdr:rowOff>
    </xdr:to>
    <xdr:grpSp>
      <xdr:nvGrpSpPr>
        <xdr:cNvPr id="13973" name="Group 11">
          <a:extLst>
            <a:ext uri="{FF2B5EF4-FFF2-40B4-BE49-F238E27FC236}">
              <a16:creationId xmlns:a16="http://schemas.microsoft.com/office/drawing/2014/main" id="{00000000-0008-0000-1600-000095360000}"/>
            </a:ext>
          </a:extLst>
        </xdr:cNvPr>
        <xdr:cNvGrpSpPr>
          <a:grpSpLocks/>
        </xdr:cNvGrpSpPr>
      </xdr:nvGrpSpPr>
      <xdr:grpSpPr bwMode="auto">
        <a:xfrm>
          <a:off x="3248025" y="1609725"/>
          <a:ext cx="4048125" cy="2105025"/>
          <a:chOff x="358" y="168"/>
          <a:chExt cx="438" cy="220"/>
        </a:xfrm>
      </xdr:grpSpPr>
      <xdr:sp macro="" textlink="">
        <xdr:nvSpPr>
          <xdr:cNvPr id="13984" name="Oval 1">
            <a:extLst>
              <a:ext uri="{FF2B5EF4-FFF2-40B4-BE49-F238E27FC236}">
                <a16:creationId xmlns:a16="http://schemas.microsoft.com/office/drawing/2014/main" id="{00000000-0008-0000-1600-0000A0360000}"/>
              </a:ext>
            </a:extLst>
          </xdr:cNvPr>
          <xdr:cNvSpPr>
            <a:spLocks noChangeArrowheads="1"/>
          </xdr:cNvSpPr>
        </xdr:nvSpPr>
        <xdr:spPr bwMode="auto">
          <a:xfrm>
            <a:off x="400" y="201"/>
            <a:ext cx="362" cy="158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985" name="Rectangle 3">
            <a:extLst>
              <a:ext uri="{FF2B5EF4-FFF2-40B4-BE49-F238E27FC236}">
                <a16:creationId xmlns:a16="http://schemas.microsoft.com/office/drawing/2014/main" id="{00000000-0008-0000-1600-0000A1360000}"/>
              </a:ext>
            </a:extLst>
          </xdr:cNvPr>
          <xdr:cNvSpPr>
            <a:spLocks noChangeArrowheads="1"/>
          </xdr:cNvSpPr>
        </xdr:nvSpPr>
        <xdr:spPr bwMode="auto">
          <a:xfrm>
            <a:off x="547" y="168"/>
            <a:ext cx="48" cy="4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3986" name="Rectangle 4">
            <a:extLst>
              <a:ext uri="{FF2B5EF4-FFF2-40B4-BE49-F238E27FC236}">
                <a16:creationId xmlns:a16="http://schemas.microsoft.com/office/drawing/2014/main" id="{00000000-0008-0000-1600-0000A2360000}"/>
              </a:ext>
            </a:extLst>
          </xdr:cNvPr>
          <xdr:cNvSpPr>
            <a:spLocks noChangeArrowheads="1"/>
          </xdr:cNvSpPr>
        </xdr:nvSpPr>
        <xdr:spPr bwMode="auto">
          <a:xfrm>
            <a:off x="417" y="192"/>
            <a:ext cx="48" cy="4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3987" name="Rectangle 5">
            <a:extLst>
              <a:ext uri="{FF2B5EF4-FFF2-40B4-BE49-F238E27FC236}">
                <a16:creationId xmlns:a16="http://schemas.microsoft.com/office/drawing/2014/main" id="{00000000-0008-0000-1600-0000A3360000}"/>
              </a:ext>
            </a:extLst>
          </xdr:cNvPr>
          <xdr:cNvSpPr>
            <a:spLocks noChangeArrowheads="1"/>
          </xdr:cNvSpPr>
        </xdr:nvSpPr>
        <xdr:spPr bwMode="auto">
          <a:xfrm>
            <a:off x="677" y="328"/>
            <a:ext cx="48" cy="4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3988" name="Rectangle 6">
            <a:extLst>
              <a:ext uri="{FF2B5EF4-FFF2-40B4-BE49-F238E27FC236}">
                <a16:creationId xmlns:a16="http://schemas.microsoft.com/office/drawing/2014/main" id="{00000000-0008-0000-1600-0000A4360000}"/>
              </a:ext>
            </a:extLst>
          </xdr:cNvPr>
          <xdr:cNvSpPr>
            <a:spLocks noChangeArrowheads="1"/>
          </xdr:cNvSpPr>
        </xdr:nvSpPr>
        <xdr:spPr bwMode="auto">
          <a:xfrm>
            <a:off x="675" y="182"/>
            <a:ext cx="48" cy="4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3989" name="Rectangle 7">
            <a:extLst>
              <a:ext uri="{FF2B5EF4-FFF2-40B4-BE49-F238E27FC236}">
                <a16:creationId xmlns:a16="http://schemas.microsoft.com/office/drawing/2014/main" id="{00000000-0008-0000-1600-0000A5360000}"/>
              </a:ext>
            </a:extLst>
          </xdr:cNvPr>
          <xdr:cNvSpPr>
            <a:spLocks noChangeArrowheads="1"/>
          </xdr:cNvSpPr>
        </xdr:nvSpPr>
        <xdr:spPr bwMode="auto">
          <a:xfrm>
            <a:off x="358" y="264"/>
            <a:ext cx="48" cy="4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3990" name="Rectangle 8">
            <a:extLst>
              <a:ext uri="{FF2B5EF4-FFF2-40B4-BE49-F238E27FC236}">
                <a16:creationId xmlns:a16="http://schemas.microsoft.com/office/drawing/2014/main" id="{00000000-0008-0000-1600-0000A6360000}"/>
              </a:ext>
            </a:extLst>
          </xdr:cNvPr>
          <xdr:cNvSpPr>
            <a:spLocks noChangeArrowheads="1"/>
          </xdr:cNvSpPr>
        </xdr:nvSpPr>
        <xdr:spPr bwMode="auto">
          <a:xfrm>
            <a:off x="428" y="332"/>
            <a:ext cx="48" cy="4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3991" name="Rectangle 9">
            <a:extLst>
              <a:ext uri="{FF2B5EF4-FFF2-40B4-BE49-F238E27FC236}">
                <a16:creationId xmlns:a16="http://schemas.microsoft.com/office/drawing/2014/main" id="{00000000-0008-0000-1600-0000A7360000}"/>
              </a:ext>
            </a:extLst>
          </xdr:cNvPr>
          <xdr:cNvSpPr>
            <a:spLocks noChangeArrowheads="1"/>
          </xdr:cNvSpPr>
        </xdr:nvSpPr>
        <xdr:spPr bwMode="auto">
          <a:xfrm>
            <a:off x="557" y="343"/>
            <a:ext cx="48" cy="4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3992" name="Rectangle 10">
            <a:extLst>
              <a:ext uri="{FF2B5EF4-FFF2-40B4-BE49-F238E27FC236}">
                <a16:creationId xmlns:a16="http://schemas.microsoft.com/office/drawing/2014/main" id="{00000000-0008-0000-1600-0000A8360000}"/>
              </a:ext>
            </a:extLst>
          </xdr:cNvPr>
          <xdr:cNvSpPr>
            <a:spLocks noChangeArrowheads="1"/>
          </xdr:cNvSpPr>
        </xdr:nvSpPr>
        <xdr:spPr bwMode="auto">
          <a:xfrm>
            <a:off x="748" y="257"/>
            <a:ext cx="48" cy="4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5</xdr:col>
      <xdr:colOff>523875</xdr:colOff>
      <xdr:row>26</xdr:row>
      <xdr:rowOff>85725</xdr:rowOff>
    </xdr:from>
    <xdr:to>
      <xdr:col>12</xdr:col>
      <xdr:colOff>447675</xdr:colOff>
      <xdr:row>39</xdr:row>
      <xdr:rowOff>66675</xdr:rowOff>
    </xdr:to>
    <xdr:grpSp>
      <xdr:nvGrpSpPr>
        <xdr:cNvPr id="13974" name="Group 12">
          <a:extLst>
            <a:ext uri="{FF2B5EF4-FFF2-40B4-BE49-F238E27FC236}">
              <a16:creationId xmlns:a16="http://schemas.microsoft.com/office/drawing/2014/main" id="{00000000-0008-0000-1600-000096360000}"/>
            </a:ext>
          </a:extLst>
        </xdr:cNvPr>
        <xdr:cNvGrpSpPr>
          <a:grpSpLocks/>
        </xdr:cNvGrpSpPr>
      </xdr:nvGrpSpPr>
      <xdr:grpSpPr bwMode="auto">
        <a:xfrm>
          <a:off x="3314700" y="4295775"/>
          <a:ext cx="4057650" cy="2085975"/>
          <a:chOff x="358" y="168"/>
          <a:chExt cx="438" cy="220"/>
        </a:xfrm>
      </xdr:grpSpPr>
      <xdr:sp macro="" textlink="">
        <xdr:nvSpPr>
          <xdr:cNvPr id="13975" name="Oval 13">
            <a:extLst>
              <a:ext uri="{FF2B5EF4-FFF2-40B4-BE49-F238E27FC236}">
                <a16:creationId xmlns:a16="http://schemas.microsoft.com/office/drawing/2014/main" id="{00000000-0008-0000-1600-000097360000}"/>
              </a:ext>
            </a:extLst>
          </xdr:cNvPr>
          <xdr:cNvSpPr>
            <a:spLocks noChangeArrowheads="1"/>
          </xdr:cNvSpPr>
        </xdr:nvSpPr>
        <xdr:spPr bwMode="auto">
          <a:xfrm>
            <a:off x="400" y="201"/>
            <a:ext cx="362" cy="158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976" name="Rectangle 14">
            <a:extLst>
              <a:ext uri="{FF2B5EF4-FFF2-40B4-BE49-F238E27FC236}">
                <a16:creationId xmlns:a16="http://schemas.microsoft.com/office/drawing/2014/main" id="{00000000-0008-0000-1600-000098360000}"/>
              </a:ext>
            </a:extLst>
          </xdr:cNvPr>
          <xdr:cNvSpPr>
            <a:spLocks noChangeArrowheads="1"/>
          </xdr:cNvSpPr>
        </xdr:nvSpPr>
        <xdr:spPr bwMode="auto">
          <a:xfrm>
            <a:off x="547" y="168"/>
            <a:ext cx="48" cy="4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3977" name="Rectangle 15">
            <a:extLst>
              <a:ext uri="{FF2B5EF4-FFF2-40B4-BE49-F238E27FC236}">
                <a16:creationId xmlns:a16="http://schemas.microsoft.com/office/drawing/2014/main" id="{00000000-0008-0000-1600-000099360000}"/>
              </a:ext>
            </a:extLst>
          </xdr:cNvPr>
          <xdr:cNvSpPr>
            <a:spLocks noChangeArrowheads="1"/>
          </xdr:cNvSpPr>
        </xdr:nvSpPr>
        <xdr:spPr bwMode="auto">
          <a:xfrm>
            <a:off x="417" y="192"/>
            <a:ext cx="48" cy="4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3978" name="Rectangle 16">
            <a:extLst>
              <a:ext uri="{FF2B5EF4-FFF2-40B4-BE49-F238E27FC236}">
                <a16:creationId xmlns:a16="http://schemas.microsoft.com/office/drawing/2014/main" id="{00000000-0008-0000-1600-00009A360000}"/>
              </a:ext>
            </a:extLst>
          </xdr:cNvPr>
          <xdr:cNvSpPr>
            <a:spLocks noChangeArrowheads="1"/>
          </xdr:cNvSpPr>
        </xdr:nvSpPr>
        <xdr:spPr bwMode="auto">
          <a:xfrm>
            <a:off x="677" y="328"/>
            <a:ext cx="48" cy="4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3979" name="Rectangle 17">
            <a:extLst>
              <a:ext uri="{FF2B5EF4-FFF2-40B4-BE49-F238E27FC236}">
                <a16:creationId xmlns:a16="http://schemas.microsoft.com/office/drawing/2014/main" id="{00000000-0008-0000-1600-00009B360000}"/>
              </a:ext>
            </a:extLst>
          </xdr:cNvPr>
          <xdr:cNvSpPr>
            <a:spLocks noChangeArrowheads="1"/>
          </xdr:cNvSpPr>
        </xdr:nvSpPr>
        <xdr:spPr bwMode="auto">
          <a:xfrm>
            <a:off x="675" y="182"/>
            <a:ext cx="48" cy="4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3980" name="Rectangle 18">
            <a:extLst>
              <a:ext uri="{FF2B5EF4-FFF2-40B4-BE49-F238E27FC236}">
                <a16:creationId xmlns:a16="http://schemas.microsoft.com/office/drawing/2014/main" id="{00000000-0008-0000-1600-00009C360000}"/>
              </a:ext>
            </a:extLst>
          </xdr:cNvPr>
          <xdr:cNvSpPr>
            <a:spLocks noChangeArrowheads="1"/>
          </xdr:cNvSpPr>
        </xdr:nvSpPr>
        <xdr:spPr bwMode="auto">
          <a:xfrm>
            <a:off x="358" y="264"/>
            <a:ext cx="48" cy="4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3981" name="Rectangle 19">
            <a:extLst>
              <a:ext uri="{FF2B5EF4-FFF2-40B4-BE49-F238E27FC236}">
                <a16:creationId xmlns:a16="http://schemas.microsoft.com/office/drawing/2014/main" id="{00000000-0008-0000-1600-00009D360000}"/>
              </a:ext>
            </a:extLst>
          </xdr:cNvPr>
          <xdr:cNvSpPr>
            <a:spLocks noChangeArrowheads="1"/>
          </xdr:cNvSpPr>
        </xdr:nvSpPr>
        <xdr:spPr bwMode="auto">
          <a:xfrm>
            <a:off x="428" y="332"/>
            <a:ext cx="48" cy="4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3982" name="Rectangle 20">
            <a:extLst>
              <a:ext uri="{FF2B5EF4-FFF2-40B4-BE49-F238E27FC236}">
                <a16:creationId xmlns:a16="http://schemas.microsoft.com/office/drawing/2014/main" id="{00000000-0008-0000-1600-00009E360000}"/>
              </a:ext>
            </a:extLst>
          </xdr:cNvPr>
          <xdr:cNvSpPr>
            <a:spLocks noChangeArrowheads="1"/>
          </xdr:cNvSpPr>
        </xdr:nvSpPr>
        <xdr:spPr bwMode="auto">
          <a:xfrm>
            <a:off x="557" y="343"/>
            <a:ext cx="48" cy="4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3983" name="Rectangle 21">
            <a:extLst>
              <a:ext uri="{FF2B5EF4-FFF2-40B4-BE49-F238E27FC236}">
                <a16:creationId xmlns:a16="http://schemas.microsoft.com/office/drawing/2014/main" id="{00000000-0008-0000-1600-00009F360000}"/>
              </a:ext>
            </a:extLst>
          </xdr:cNvPr>
          <xdr:cNvSpPr>
            <a:spLocks noChangeArrowheads="1"/>
          </xdr:cNvSpPr>
        </xdr:nvSpPr>
        <xdr:spPr bwMode="auto">
          <a:xfrm>
            <a:off x="748" y="257"/>
            <a:ext cx="48" cy="4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jgagnon3@frontiernet.net" TargetMode="Externa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2"/>
  <sheetViews>
    <sheetView topLeftCell="A6" zoomScale="90" workbookViewId="0">
      <selection activeCell="D57" sqref="D57"/>
    </sheetView>
  </sheetViews>
  <sheetFormatPr defaultColWidth="8.7109375" defaultRowHeight="12.75" x14ac:dyDescent="0.2"/>
  <cols>
    <col min="1" max="1" width="18.42578125" customWidth="1"/>
    <col min="3" max="13" width="8.7109375" customWidth="1"/>
    <col min="14" max="14" width="26.42578125" bestFit="1" customWidth="1"/>
  </cols>
  <sheetData>
    <row r="1" spans="1:14" ht="20.25" x14ac:dyDescent="0.3">
      <c r="A1" s="5" t="s">
        <v>10</v>
      </c>
      <c r="M1" s="4"/>
    </row>
    <row r="2" spans="1:14" ht="10.5" customHeight="1" x14ac:dyDescent="0.3">
      <c r="A2" s="5"/>
      <c r="M2" s="4"/>
    </row>
    <row r="3" spans="1:14" x14ac:dyDescent="0.2">
      <c r="A3" s="56" t="s">
        <v>50</v>
      </c>
      <c r="C3" s="60">
        <v>10</v>
      </c>
      <c r="D3" s="61">
        <v>10</v>
      </c>
      <c r="E3" s="61">
        <v>10</v>
      </c>
      <c r="F3" s="61">
        <v>10</v>
      </c>
      <c r="G3" s="61">
        <v>10</v>
      </c>
      <c r="H3" s="61">
        <v>10</v>
      </c>
      <c r="I3" s="61">
        <v>10</v>
      </c>
      <c r="J3" s="61">
        <v>10</v>
      </c>
      <c r="K3" s="61">
        <v>10</v>
      </c>
      <c r="L3" s="62">
        <v>10</v>
      </c>
      <c r="M3" s="4"/>
    </row>
    <row r="4" spans="1:14" x14ac:dyDescent="0.2">
      <c r="A4" s="56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x14ac:dyDescent="0.2"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/>
    </row>
    <row r="6" spans="1:14" x14ac:dyDescent="0.2">
      <c r="A6" s="213" t="s">
        <v>7</v>
      </c>
      <c r="B6" s="214"/>
      <c r="C6" s="16">
        <v>39462</v>
      </c>
      <c r="D6" s="16">
        <v>39469</v>
      </c>
      <c r="E6" s="16">
        <v>39476</v>
      </c>
      <c r="F6" s="16">
        <v>39483</v>
      </c>
      <c r="G6" s="16">
        <v>39490</v>
      </c>
      <c r="H6" s="16">
        <v>39497</v>
      </c>
      <c r="I6" s="16">
        <v>39504</v>
      </c>
      <c r="J6" s="16">
        <v>39511</v>
      </c>
      <c r="K6" s="16">
        <v>39518</v>
      </c>
      <c r="L6" s="16">
        <v>39525</v>
      </c>
      <c r="M6" s="7" t="s">
        <v>9</v>
      </c>
    </row>
    <row r="7" spans="1:14" x14ac:dyDescent="0.2">
      <c r="A7" s="215" t="s">
        <v>16</v>
      </c>
      <c r="B7" s="9" t="s">
        <v>4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14">
        <f>SUM(C8:L8)</f>
        <v>0</v>
      </c>
      <c r="N7" s="41" t="s">
        <v>46</v>
      </c>
    </row>
    <row r="8" spans="1:14" x14ac:dyDescent="0.2">
      <c r="A8" s="216"/>
      <c r="B8" s="11" t="s">
        <v>5</v>
      </c>
      <c r="C8" s="10" t="str">
        <f t="shared" ref="C8:L8" si="0">IF(C7&gt;0,11-C7, "")</f>
        <v/>
      </c>
      <c r="D8" s="10" t="str">
        <f t="shared" si="0"/>
        <v/>
      </c>
      <c r="E8" s="10" t="str">
        <f t="shared" si="0"/>
        <v/>
      </c>
      <c r="F8" s="10" t="str">
        <f t="shared" si="0"/>
        <v/>
      </c>
      <c r="G8" s="10" t="str">
        <f t="shared" si="0"/>
        <v/>
      </c>
      <c r="H8" s="10" t="str">
        <f t="shared" si="0"/>
        <v/>
      </c>
      <c r="I8" s="10" t="str">
        <f t="shared" si="0"/>
        <v/>
      </c>
      <c r="J8" s="10" t="str">
        <f t="shared" si="0"/>
        <v/>
      </c>
      <c r="K8" s="10" t="str">
        <f t="shared" si="0"/>
        <v/>
      </c>
      <c r="L8" s="10" t="str">
        <f t="shared" si="0"/>
        <v/>
      </c>
      <c r="M8" s="25">
        <f>IF(COUNT(C8:L8) &gt; 2, SUM(C8:L8)-MIN(C8:L8)-SMALL(C8:L8,2), SUM(C8:L8))</f>
        <v>0</v>
      </c>
      <c r="N8" s="42" t="s">
        <v>47</v>
      </c>
    </row>
    <row r="9" spans="1:14" x14ac:dyDescent="0.2">
      <c r="A9" s="216"/>
      <c r="B9" s="11" t="s">
        <v>6</v>
      </c>
      <c r="C9" s="38" t="str">
        <f>IF(C7=1,C$3*20*0.55,IF(C7=2,C$3*20*0.3,IF(C7=3,C$3*20*0.15,"")))</f>
        <v/>
      </c>
      <c r="D9" s="38" t="str">
        <f t="shared" ref="D9:L9" si="1">IF(D7=1,D$3*20*0.55,IF(D7=2,D$3*20*0.3,IF(D7=3,D$3*20*0.15,"")))</f>
        <v/>
      </c>
      <c r="E9" s="38" t="str">
        <f t="shared" si="1"/>
        <v/>
      </c>
      <c r="F9" s="38" t="str">
        <f t="shared" si="1"/>
        <v/>
      </c>
      <c r="G9" s="38" t="str">
        <f t="shared" si="1"/>
        <v/>
      </c>
      <c r="H9" s="38" t="str">
        <f t="shared" si="1"/>
        <v/>
      </c>
      <c r="I9" s="38" t="str">
        <f t="shared" si="1"/>
        <v/>
      </c>
      <c r="J9" s="38" t="str">
        <f t="shared" si="1"/>
        <v/>
      </c>
      <c r="K9" s="38" t="str">
        <f t="shared" si="1"/>
        <v/>
      </c>
      <c r="L9" s="38" t="str">
        <f t="shared" si="1"/>
        <v/>
      </c>
      <c r="M9" s="26">
        <f>SUM(C9:L9)</f>
        <v>0</v>
      </c>
      <c r="N9" s="42" t="s">
        <v>48</v>
      </c>
    </row>
    <row r="10" spans="1:14" x14ac:dyDescent="0.2">
      <c r="A10" s="217"/>
      <c r="B10" s="13" t="s">
        <v>45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14" t="str">
        <f>IF(M8&gt;0, M8*50, "0")</f>
        <v>0</v>
      </c>
      <c r="N10" s="43" t="s">
        <v>49</v>
      </c>
    </row>
    <row r="11" spans="1:14" ht="4.5" customHeight="1" x14ac:dyDescent="0.2">
      <c r="A11" s="47"/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50"/>
    </row>
    <row r="12" spans="1:14" x14ac:dyDescent="0.2">
      <c r="A12" s="218" t="s">
        <v>0</v>
      </c>
      <c r="B12" s="1" t="s">
        <v>4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15">
        <f>SUM(C13:L13)</f>
        <v>0</v>
      </c>
      <c r="N12" s="44" t="s">
        <v>46</v>
      </c>
    </row>
    <row r="13" spans="1:14" x14ac:dyDescent="0.2">
      <c r="A13" s="219"/>
      <c r="B13" s="2" t="s">
        <v>5</v>
      </c>
      <c r="C13" s="35" t="str">
        <f t="shared" ref="C13:L13" si="2">IF(C12&gt;0,11-C12, "")</f>
        <v/>
      </c>
      <c r="D13" s="35" t="str">
        <f t="shared" si="2"/>
        <v/>
      </c>
      <c r="E13" s="35" t="str">
        <f t="shared" si="2"/>
        <v/>
      </c>
      <c r="F13" s="35" t="str">
        <f t="shared" si="2"/>
        <v/>
      </c>
      <c r="G13" s="35" t="str">
        <f t="shared" si="2"/>
        <v/>
      </c>
      <c r="H13" s="35" t="str">
        <f t="shared" si="2"/>
        <v/>
      </c>
      <c r="I13" s="35" t="str">
        <f t="shared" si="2"/>
        <v/>
      </c>
      <c r="J13" s="35" t="str">
        <f t="shared" si="2"/>
        <v/>
      </c>
      <c r="K13" s="35" t="str">
        <f t="shared" si="2"/>
        <v/>
      </c>
      <c r="L13" s="35" t="str">
        <f t="shared" si="2"/>
        <v/>
      </c>
      <c r="M13" s="58">
        <f>IF(COUNT(C13:L13) &gt; 2, SUM(C13:L13)-MIN(C13:L13)-SMALL(C13:L13,2), SUM(C13:L13))</f>
        <v>0</v>
      </c>
      <c r="N13" s="45" t="s">
        <v>47</v>
      </c>
    </row>
    <row r="14" spans="1:14" x14ac:dyDescent="0.2">
      <c r="A14" s="219"/>
      <c r="B14" s="2" t="s">
        <v>6</v>
      </c>
      <c r="C14" s="59" t="str">
        <f>IF(C12=1,C$3*20*0.55,IF(C12=2,C$3*20*0.3,IF(C12=3,C$3*20*0.15,"")))</f>
        <v/>
      </c>
      <c r="D14" s="59" t="str">
        <f t="shared" ref="D14:L14" si="3">IF(D12=1,D$3*20*0.55,IF(D12=2,D$3*20*0.3,IF(D12=3,D$3*20*0.15,"")))</f>
        <v/>
      </c>
      <c r="E14" s="59" t="str">
        <f t="shared" si="3"/>
        <v/>
      </c>
      <c r="F14" s="59" t="str">
        <f t="shared" si="3"/>
        <v/>
      </c>
      <c r="G14" s="59" t="str">
        <f t="shared" si="3"/>
        <v/>
      </c>
      <c r="H14" s="59" t="str">
        <f t="shared" si="3"/>
        <v/>
      </c>
      <c r="I14" s="59" t="str">
        <f t="shared" si="3"/>
        <v/>
      </c>
      <c r="J14" s="59" t="str">
        <f t="shared" si="3"/>
        <v/>
      </c>
      <c r="K14" s="59" t="str">
        <f t="shared" si="3"/>
        <v/>
      </c>
      <c r="L14" s="59" t="str">
        <f t="shared" si="3"/>
        <v/>
      </c>
      <c r="M14" s="36">
        <f>SUM(C14:L14)</f>
        <v>0</v>
      </c>
      <c r="N14" s="45" t="s">
        <v>48</v>
      </c>
    </row>
    <row r="15" spans="1:14" x14ac:dyDescent="0.2">
      <c r="A15" s="220"/>
      <c r="B15" s="3" t="s">
        <v>45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15" t="str">
        <f>IF(M13&gt;0, M13*50, "0")</f>
        <v>0</v>
      </c>
      <c r="N15" s="46" t="s">
        <v>49</v>
      </c>
    </row>
    <row r="16" spans="1:14" ht="4.5" customHeight="1" x14ac:dyDescent="0.2">
      <c r="A16" s="51"/>
      <c r="B16" s="52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4"/>
      <c r="N16" s="55"/>
    </row>
    <row r="17" spans="1:14" x14ac:dyDescent="0.2">
      <c r="A17" s="215" t="s">
        <v>11</v>
      </c>
      <c r="B17" s="9" t="s">
        <v>4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14">
        <f>SUM(C18:L18)</f>
        <v>0</v>
      </c>
      <c r="N17" s="41" t="s">
        <v>46</v>
      </c>
    </row>
    <row r="18" spans="1:14" x14ac:dyDescent="0.2">
      <c r="A18" s="216"/>
      <c r="B18" s="11" t="s">
        <v>5</v>
      </c>
      <c r="C18" s="37" t="str">
        <f t="shared" ref="C18:L18" si="4">IF(C17&gt;0,11-C17, "")</f>
        <v/>
      </c>
      <c r="D18" s="37" t="str">
        <f t="shared" si="4"/>
        <v/>
      </c>
      <c r="E18" s="37" t="str">
        <f t="shared" si="4"/>
        <v/>
      </c>
      <c r="F18" s="37" t="str">
        <f t="shared" si="4"/>
        <v/>
      </c>
      <c r="G18" s="37" t="str">
        <f t="shared" si="4"/>
        <v/>
      </c>
      <c r="H18" s="37" t="str">
        <f t="shared" si="4"/>
        <v/>
      </c>
      <c r="I18" s="37" t="str">
        <f t="shared" si="4"/>
        <v/>
      </c>
      <c r="J18" s="37" t="str">
        <f t="shared" si="4"/>
        <v/>
      </c>
      <c r="K18" s="37" t="str">
        <f t="shared" si="4"/>
        <v/>
      </c>
      <c r="L18" s="37" t="str">
        <f t="shared" si="4"/>
        <v/>
      </c>
      <c r="M18" s="14">
        <f>IF(COUNT(C18:L18) &gt; 2, SUM(C18:L18)-MIN(C18:L18)-SMALL(C18:L18,2), SUM(C18:L18))</f>
        <v>0</v>
      </c>
      <c r="N18" s="42" t="s">
        <v>47</v>
      </c>
    </row>
    <row r="19" spans="1:14" x14ac:dyDescent="0.2">
      <c r="A19" s="216"/>
      <c r="B19" s="11" t="s">
        <v>6</v>
      </c>
      <c r="C19" s="38" t="str">
        <f>IF(C17=1,C$3*20*0.55,IF(C17=2,C$3*20*0.3,IF(C17=3,C$3*20*0.15,"")))</f>
        <v/>
      </c>
      <c r="D19" s="38" t="str">
        <f t="shared" ref="D19:L19" si="5">IF(D17=1,D$3*20*0.55,IF(D17=2,D$3*20*0.3,IF(D17=3,D$3*20*0.15,"")))</f>
        <v/>
      </c>
      <c r="E19" s="38" t="str">
        <f t="shared" si="5"/>
        <v/>
      </c>
      <c r="F19" s="38" t="str">
        <f t="shared" si="5"/>
        <v/>
      </c>
      <c r="G19" s="38" t="str">
        <f t="shared" si="5"/>
        <v/>
      </c>
      <c r="H19" s="38" t="str">
        <f t="shared" si="5"/>
        <v/>
      </c>
      <c r="I19" s="38" t="str">
        <f t="shared" si="5"/>
        <v/>
      </c>
      <c r="J19" s="38" t="str">
        <f t="shared" si="5"/>
        <v/>
      </c>
      <c r="K19" s="38" t="str">
        <f t="shared" si="5"/>
        <v/>
      </c>
      <c r="L19" s="38" t="str">
        <f t="shared" si="5"/>
        <v/>
      </c>
      <c r="M19" s="26">
        <f>SUM(C19:L19)</f>
        <v>0</v>
      </c>
      <c r="N19" s="42" t="s">
        <v>48</v>
      </c>
    </row>
    <row r="20" spans="1:14" x14ac:dyDescent="0.2">
      <c r="A20" s="217"/>
      <c r="B20" s="13" t="s">
        <v>45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14" t="str">
        <f>IF(M18&gt;0, M18*50, "0")</f>
        <v>0</v>
      </c>
      <c r="N20" s="43" t="s">
        <v>49</v>
      </c>
    </row>
    <row r="21" spans="1:14" ht="4.5" customHeight="1" x14ac:dyDescent="0.2">
      <c r="A21" s="51"/>
      <c r="B21" s="52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4"/>
      <c r="N21" s="55"/>
    </row>
    <row r="22" spans="1:14" x14ac:dyDescent="0.2">
      <c r="A22" s="218" t="s">
        <v>12</v>
      </c>
      <c r="B22" s="1" t="s">
        <v>4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15">
        <f>SUM(C23:L23)</f>
        <v>0</v>
      </c>
      <c r="N22" s="44" t="s">
        <v>46</v>
      </c>
    </row>
    <row r="23" spans="1:14" x14ac:dyDescent="0.2">
      <c r="A23" s="219"/>
      <c r="B23" s="2" t="s">
        <v>5</v>
      </c>
      <c r="C23" s="35" t="str">
        <f t="shared" ref="C23:L23" si="6">IF(C22&gt;0,11-C22, "")</f>
        <v/>
      </c>
      <c r="D23" s="35" t="str">
        <f t="shared" si="6"/>
        <v/>
      </c>
      <c r="E23" s="35" t="str">
        <f t="shared" si="6"/>
        <v/>
      </c>
      <c r="F23" s="35" t="str">
        <f t="shared" si="6"/>
        <v/>
      </c>
      <c r="G23" s="35" t="str">
        <f t="shared" si="6"/>
        <v/>
      </c>
      <c r="H23" s="35" t="str">
        <f t="shared" si="6"/>
        <v/>
      </c>
      <c r="I23" s="35" t="str">
        <f t="shared" si="6"/>
        <v/>
      </c>
      <c r="J23" s="35" t="str">
        <f t="shared" si="6"/>
        <v/>
      </c>
      <c r="K23" s="35" t="str">
        <f t="shared" si="6"/>
        <v/>
      </c>
      <c r="L23" s="35" t="str">
        <f t="shared" si="6"/>
        <v/>
      </c>
      <c r="M23" s="58">
        <f>IF(COUNT(C23:L23) &gt; 2, SUM(C23:L23)-MIN(C23:L23)-SMALL(C23:L23,2), SUM(C23:L23))</f>
        <v>0</v>
      </c>
      <c r="N23" s="45" t="s">
        <v>47</v>
      </c>
    </row>
    <row r="24" spans="1:14" x14ac:dyDescent="0.2">
      <c r="A24" s="219"/>
      <c r="B24" s="2" t="s">
        <v>6</v>
      </c>
      <c r="C24" s="59" t="str">
        <f>IF(C22=1,C$3*20*0.55,IF(C22=2,C$3*20*0.3,IF(C22=3,C$3*20*0.15,"")))</f>
        <v/>
      </c>
      <c r="D24" s="59" t="str">
        <f t="shared" ref="D24:L24" si="7">IF(D22=1,D$3*20*0.55,IF(D22=2,D$3*20*0.3,IF(D22=3,D$3*20*0.15,"")))</f>
        <v/>
      </c>
      <c r="E24" s="59" t="str">
        <f t="shared" si="7"/>
        <v/>
      </c>
      <c r="F24" s="59" t="str">
        <f t="shared" si="7"/>
        <v/>
      </c>
      <c r="G24" s="59" t="str">
        <f t="shared" si="7"/>
        <v/>
      </c>
      <c r="H24" s="59" t="str">
        <f t="shared" si="7"/>
        <v/>
      </c>
      <c r="I24" s="59" t="str">
        <f t="shared" si="7"/>
        <v/>
      </c>
      <c r="J24" s="59" t="str">
        <f t="shared" si="7"/>
        <v/>
      </c>
      <c r="K24" s="59" t="str">
        <f t="shared" si="7"/>
        <v/>
      </c>
      <c r="L24" s="59" t="str">
        <f t="shared" si="7"/>
        <v/>
      </c>
      <c r="M24" s="36">
        <f>SUM(C24:L24)</f>
        <v>0</v>
      </c>
      <c r="N24" s="45" t="s">
        <v>48</v>
      </c>
    </row>
    <row r="25" spans="1:14" x14ac:dyDescent="0.2">
      <c r="A25" s="220"/>
      <c r="B25" s="3" t="s">
        <v>45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15" t="str">
        <f>IF(M23&gt;0, M23*50, "0")</f>
        <v>0</v>
      </c>
      <c r="N25" s="46" t="s">
        <v>49</v>
      </c>
    </row>
    <row r="26" spans="1:14" ht="4.5" customHeight="1" x14ac:dyDescent="0.2">
      <c r="A26" s="51"/>
      <c r="B26" s="52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4"/>
      <c r="N26" s="55"/>
    </row>
    <row r="27" spans="1:14" x14ac:dyDescent="0.2">
      <c r="A27" s="215" t="s">
        <v>3</v>
      </c>
      <c r="B27" s="9" t="s">
        <v>4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14">
        <f>SUM(C28:L28)</f>
        <v>0</v>
      </c>
      <c r="N27" s="41" t="s">
        <v>46</v>
      </c>
    </row>
    <row r="28" spans="1:14" x14ac:dyDescent="0.2">
      <c r="A28" s="216"/>
      <c r="B28" s="11" t="s">
        <v>5</v>
      </c>
      <c r="C28" s="10" t="str">
        <f t="shared" ref="C28:L28" si="8">IF(C27&gt;0,11-C27, "")</f>
        <v/>
      </c>
      <c r="D28" s="10" t="str">
        <f t="shared" si="8"/>
        <v/>
      </c>
      <c r="E28" s="10" t="str">
        <f t="shared" si="8"/>
        <v/>
      </c>
      <c r="F28" s="10" t="str">
        <f t="shared" si="8"/>
        <v/>
      </c>
      <c r="G28" s="10" t="str">
        <f t="shared" si="8"/>
        <v/>
      </c>
      <c r="H28" s="10" t="str">
        <f t="shared" si="8"/>
        <v/>
      </c>
      <c r="I28" s="10" t="str">
        <f t="shared" si="8"/>
        <v/>
      </c>
      <c r="J28" s="10" t="str">
        <f t="shared" si="8"/>
        <v/>
      </c>
      <c r="K28" s="10" t="str">
        <f t="shared" si="8"/>
        <v/>
      </c>
      <c r="L28" s="10" t="str">
        <f t="shared" si="8"/>
        <v/>
      </c>
      <c r="M28" s="25">
        <f>IF(COUNT(C28:L28) &gt; 2, SUM(C28:L28)-MIN(C28:L28)-SMALL(C28:L28,2), SUM(C28:L28))</f>
        <v>0</v>
      </c>
      <c r="N28" s="42" t="s">
        <v>47</v>
      </c>
    </row>
    <row r="29" spans="1:14" x14ac:dyDescent="0.2">
      <c r="A29" s="216"/>
      <c r="B29" s="11" t="s">
        <v>6</v>
      </c>
      <c r="C29" s="38" t="str">
        <f>IF(C27=1,C$3*20*0.55,IF(C27=2,C$3*20*0.3,IF(C27=3,C$3*20*0.15,"")))</f>
        <v/>
      </c>
      <c r="D29" s="38" t="str">
        <f t="shared" ref="D29:L29" si="9">IF(D27=1,D$3*20*0.55,IF(D27=2,D$3*20*0.3,IF(D27=3,D$3*20*0.15,"")))</f>
        <v/>
      </c>
      <c r="E29" s="38" t="str">
        <f t="shared" si="9"/>
        <v/>
      </c>
      <c r="F29" s="38" t="str">
        <f t="shared" si="9"/>
        <v/>
      </c>
      <c r="G29" s="38" t="str">
        <f t="shared" si="9"/>
        <v/>
      </c>
      <c r="H29" s="38" t="str">
        <f t="shared" si="9"/>
        <v/>
      </c>
      <c r="I29" s="38" t="str">
        <f t="shared" si="9"/>
        <v/>
      </c>
      <c r="J29" s="38" t="str">
        <f t="shared" si="9"/>
        <v/>
      </c>
      <c r="K29" s="38" t="str">
        <f t="shared" si="9"/>
        <v/>
      </c>
      <c r="L29" s="38" t="str">
        <f t="shared" si="9"/>
        <v/>
      </c>
      <c r="M29" s="26">
        <f>SUM(C29:L29)</f>
        <v>0</v>
      </c>
      <c r="N29" s="42" t="s">
        <v>48</v>
      </c>
    </row>
    <row r="30" spans="1:14" x14ac:dyDescent="0.2">
      <c r="A30" s="217"/>
      <c r="B30" s="13" t="s">
        <v>45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14" t="str">
        <f>IF(M28&gt;0, M28*50, "0")</f>
        <v>0</v>
      </c>
      <c r="N30" s="43" t="s">
        <v>49</v>
      </c>
    </row>
    <row r="31" spans="1:14" ht="4.5" customHeight="1" x14ac:dyDescent="0.2">
      <c r="A31" s="51"/>
      <c r="B31" s="52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4"/>
      <c r="N31" s="55"/>
    </row>
    <row r="32" spans="1:14" x14ac:dyDescent="0.2">
      <c r="A32" s="218" t="s">
        <v>1</v>
      </c>
      <c r="B32" s="1" t="s">
        <v>4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15">
        <f>SUM(C33:L33)</f>
        <v>0</v>
      </c>
      <c r="N32" s="44" t="s">
        <v>46</v>
      </c>
    </row>
    <row r="33" spans="1:14" x14ac:dyDescent="0.2">
      <c r="A33" s="219"/>
      <c r="B33" s="2" t="s">
        <v>5</v>
      </c>
      <c r="C33" s="57" t="str">
        <f t="shared" ref="C33:L33" si="10">IF(C32&gt;0,11-C32, "")</f>
        <v/>
      </c>
      <c r="D33" s="57" t="str">
        <f t="shared" si="10"/>
        <v/>
      </c>
      <c r="E33" s="57" t="str">
        <f t="shared" si="10"/>
        <v/>
      </c>
      <c r="F33" s="57" t="str">
        <f t="shared" si="10"/>
        <v/>
      </c>
      <c r="G33" s="57" t="str">
        <f t="shared" si="10"/>
        <v/>
      </c>
      <c r="H33" s="57" t="str">
        <f t="shared" si="10"/>
        <v/>
      </c>
      <c r="I33" s="57" t="str">
        <f t="shared" si="10"/>
        <v/>
      </c>
      <c r="J33" s="57" t="str">
        <f t="shared" si="10"/>
        <v/>
      </c>
      <c r="K33" s="57" t="str">
        <f t="shared" si="10"/>
        <v/>
      </c>
      <c r="L33" s="57" t="str">
        <f t="shared" si="10"/>
        <v/>
      </c>
      <c r="M33" s="15">
        <f>IF(COUNT(C33:L33) &gt; 2, SUM(C33:L33)-MIN(C33:L33)-SMALL(C33:L33,2), SUM(C33:L33))</f>
        <v>0</v>
      </c>
      <c r="N33" s="45" t="s">
        <v>47</v>
      </c>
    </row>
    <row r="34" spans="1:14" x14ac:dyDescent="0.2">
      <c r="A34" s="219"/>
      <c r="B34" s="2" t="s">
        <v>6</v>
      </c>
      <c r="C34" s="59" t="str">
        <f>IF(C32=1,C$3*20*0.55,IF(C32=2,C$3*20*0.3,IF(C32=3,C$3*20*0.15,"")))</f>
        <v/>
      </c>
      <c r="D34" s="59" t="str">
        <f t="shared" ref="D34:L34" si="11">IF(D32=1,D$3*20*0.55,IF(D32=2,D$3*20*0.3,IF(D32=3,D$3*20*0.15,"")))</f>
        <v/>
      </c>
      <c r="E34" s="59" t="str">
        <f t="shared" si="11"/>
        <v/>
      </c>
      <c r="F34" s="59" t="str">
        <f t="shared" si="11"/>
        <v/>
      </c>
      <c r="G34" s="59" t="str">
        <f t="shared" si="11"/>
        <v/>
      </c>
      <c r="H34" s="59" t="str">
        <f t="shared" si="11"/>
        <v/>
      </c>
      <c r="I34" s="59" t="str">
        <f t="shared" si="11"/>
        <v/>
      </c>
      <c r="J34" s="59" t="str">
        <f t="shared" si="11"/>
        <v/>
      </c>
      <c r="K34" s="59" t="str">
        <f t="shared" si="11"/>
        <v/>
      </c>
      <c r="L34" s="59" t="str">
        <f t="shared" si="11"/>
        <v/>
      </c>
      <c r="M34" s="36">
        <f>SUM(C34:L34)</f>
        <v>0</v>
      </c>
      <c r="N34" s="45" t="s">
        <v>48</v>
      </c>
    </row>
    <row r="35" spans="1:14" x14ac:dyDescent="0.2">
      <c r="A35" s="220"/>
      <c r="B35" s="3" t="s">
        <v>45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15" t="str">
        <f>IF(M33&gt;0, M33*50, "0")</f>
        <v>0</v>
      </c>
      <c r="N35" s="46" t="s">
        <v>49</v>
      </c>
    </row>
    <row r="36" spans="1:14" ht="4.5" customHeight="1" x14ac:dyDescent="0.2">
      <c r="A36" s="51"/>
      <c r="B36" s="52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4"/>
      <c r="N36" s="55"/>
    </row>
    <row r="37" spans="1:14" x14ac:dyDescent="0.2">
      <c r="A37" s="215" t="s">
        <v>51</v>
      </c>
      <c r="B37" s="9" t="s">
        <v>4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14">
        <f>SUM(C38:L38)</f>
        <v>0</v>
      </c>
      <c r="N37" s="41" t="s">
        <v>46</v>
      </c>
    </row>
    <row r="38" spans="1:14" x14ac:dyDescent="0.2">
      <c r="A38" s="216"/>
      <c r="B38" s="11" t="s">
        <v>5</v>
      </c>
      <c r="C38" s="37" t="str">
        <f t="shared" ref="C38:L38" si="12">IF(C37&gt;0,11-C37, "")</f>
        <v/>
      </c>
      <c r="D38" s="37" t="str">
        <f t="shared" si="12"/>
        <v/>
      </c>
      <c r="E38" s="37" t="str">
        <f t="shared" si="12"/>
        <v/>
      </c>
      <c r="F38" s="37" t="str">
        <f t="shared" si="12"/>
        <v/>
      </c>
      <c r="G38" s="37" t="str">
        <f t="shared" si="12"/>
        <v/>
      </c>
      <c r="H38" s="37" t="str">
        <f t="shared" si="12"/>
        <v/>
      </c>
      <c r="I38" s="37" t="str">
        <f t="shared" si="12"/>
        <v/>
      </c>
      <c r="J38" s="37" t="str">
        <f t="shared" si="12"/>
        <v/>
      </c>
      <c r="K38" s="37" t="str">
        <f t="shared" si="12"/>
        <v/>
      </c>
      <c r="L38" s="37" t="str">
        <f t="shared" si="12"/>
        <v/>
      </c>
      <c r="M38" s="14">
        <f>IF(COUNT(C38:L38) &gt; 2, SUM(C38:L38)-MIN(C38:L38)-SMALL(C38:L38,2), SUM(C38:L38))</f>
        <v>0</v>
      </c>
      <c r="N38" s="42" t="s">
        <v>47</v>
      </c>
    </row>
    <row r="39" spans="1:14" x14ac:dyDescent="0.2">
      <c r="A39" s="216"/>
      <c r="B39" s="11" t="s">
        <v>6</v>
      </c>
      <c r="C39" s="38" t="str">
        <f>IF(C37=1,C$3*20*0.55,IF(C37=2,C$3*20*0.3,IF(C37=3,C$3*20*0.15,"")))</f>
        <v/>
      </c>
      <c r="D39" s="38" t="str">
        <f t="shared" ref="D39:L39" si="13">IF(D37=1,D$3*20*0.55,IF(D37=2,D$3*20*0.3,IF(D37=3,D$3*20*0.15,"")))</f>
        <v/>
      </c>
      <c r="E39" s="38" t="str">
        <f t="shared" si="13"/>
        <v/>
      </c>
      <c r="F39" s="38" t="str">
        <f t="shared" si="13"/>
        <v/>
      </c>
      <c r="G39" s="38" t="str">
        <f t="shared" si="13"/>
        <v/>
      </c>
      <c r="H39" s="38" t="str">
        <f t="shared" si="13"/>
        <v/>
      </c>
      <c r="I39" s="38" t="str">
        <f t="shared" si="13"/>
        <v/>
      </c>
      <c r="J39" s="38" t="str">
        <f t="shared" si="13"/>
        <v/>
      </c>
      <c r="K39" s="38" t="str">
        <f t="shared" si="13"/>
        <v/>
      </c>
      <c r="L39" s="38" t="str">
        <f t="shared" si="13"/>
        <v/>
      </c>
      <c r="M39" s="26">
        <f>SUM(C39:L39)</f>
        <v>0</v>
      </c>
      <c r="N39" s="42" t="s">
        <v>48</v>
      </c>
    </row>
    <row r="40" spans="1:14" x14ac:dyDescent="0.2">
      <c r="A40" s="217"/>
      <c r="B40" s="13" t="s">
        <v>45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14" t="str">
        <f>IF(M38&gt;0, M38*50, "0")</f>
        <v>0</v>
      </c>
      <c r="N40" s="43" t="s">
        <v>49</v>
      </c>
    </row>
    <row r="41" spans="1:14" ht="4.5" customHeight="1" x14ac:dyDescent="0.2">
      <c r="A41" s="51"/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4"/>
      <c r="N41" s="55"/>
    </row>
    <row r="42" spans="1:14" x14ac:dyDescent="0.2">
      <c r="A42" s="218" t="s">
        <v>13</v>
      </c>
      <c r="B42" s="1" t="s">
        <v>4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15">
        <f>SUM(C43:L43)</f>
        <v>0</v>
      </c>
      <c r="N42" s="44" t="s">
        <v>46</v>
      </c>
    </row>
    <row r="43" spans="1:14" x14ac:dyDescent="0.2">
      <c r="A43" s="219"/>
      <c r="B43" s="2" t="s">
        <v>5</v>
      </c>
      <c r="C43" s="35" t="str">
        <f t="shared" ref="C43:L43" si="14">IF(C42&gt;0,11-C42, "")</f>
        <v/>
      </c>
      <c r="D43" s="35" t="str">
        <f t="shared" si="14"/>
        <v/>
      </c>
      <c r="E43" s="35" t="str">
        <f t="shared" si="14"/>
        <v/>
      </c>
      <c r="F43" s="35" t="str">
        <f t="shared" si="14"/>
        <v/>
      </c>
      <c r="G43" s="35" t="str">
        <f t="shared" si="14"/>
        <v/>
      </c>
      <c r="H43" s="35" t="str">
        <f t="shared" si="14"/>
        <v/>
      </c>
      <c r="I43" s="35" t="str">
        <f t="shared" si="14"/>
        <v/>
      </c>
      <c r="J43" s="35" t="str">
        <f t="shared" si="14"/>
        <v/>
      </c>
      <c r="K43" s="35" t="str">
        <f t="shared" si="14"/>
        <v/>
      </c>
      <c r="L43" s="35" t="str">
        <f t="shared" si="14"/>
        <v/>
      </c>
      <c r="M43" s="58">
        <f>IF(COUNT(C43:L43) &gt; 2, SUM(C43:L43)-MIN(C43:L43)-SMALL(C43:L43,2), SUM(C43:L43))</f>
        <v>0</v>
      </c>
      <c r="N43" s="45" t="s">
        <v>47</v>
      </c>
    </row>
    <row r="44" spans="1:14" x14ac:dyDescent="0.2">
      <c r="A44" s="219"/>
      <c r="B44" s="2" t="s">
        <v>6</v>
      </c>
      <c r="C44" s="59" t="str">
        <f>IF(C42=1,C$3*20*0.55,IF(C42=2,C$3*20*0.3,IF(C42=3,C$3*20*0.15,"")))</f>
        <v/>
      </c>
      <c r="D44" s="59" t="str">
        <f t="shared" ref="D44:L44" si="15">IF(D42=1,D$3*20*0.55,IF(D42=2,D$3*20*0.3,IF(D42=3,D$3*20*0.15,"")))</f>
        <v/>
      </c>
      <c r="E44" s="59" t="str">
        <f t="shared" si="15"/>
        <v/>
      </c>
      <c r="F44" s="59" t="str">
        <f t="shared" si="15"/>
        <v/>
      </c>
      <c r="G44" s="59" t="str">
        <f t="shared" si="15"/>
        <v/>
      </c>
      <c r="H44" s="59" t="str">
        <f t="shared" si="15"/>
        <v/>
      </c>
      <c r="I44" s="59" t="str">
        <f t="shared" si="15"/>
        <v/>
      </c>
      <c r="J44" s="59" t="str">
        <f t="shared" si="15"/>
        <v/>
      </c>
      <c r="K44" s="59" t="str">
        <f t="shared" si="15"/>
        <v/>
      </c>
      <c r="L44" s="59" t="str">
        <f t="shared" si="15"/>
        <v/>
      </c>
      <c r="M44" s="36">
        <f>SUM(C44:L44)</f>
        <v>0</v>
      </c>
      <c r="N44" s="45" t="s">
        <v>48</v>
      </c>
    </row>
    <row r="45" spans="1:14" x14ac:dyDescent="0.2">
      <c r="A45" s="220"/>
      <c r="B45" s="3" t="s">
        <v>45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15" t="str">
        <f>IF(M43&gt;0, M43*50, "0")</f>
        <v>0</v>
      </c>
      <c r="N45" s="46" t="s">
        <v>49</v>
      </c>
    </row>
    <row r="46" spans="1:14" ht="4.5" customHeight="1" x14ac:dyDescent="0.2">
      <c r="A46" s="51"/>
      <c r="B46" s="52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4"/>
      <c r="N46" s="55"/>
    </row>
    <row r="47" spans="1:14" x14ac:dyDescent="0.2">
      <c r="A47" s="215" t="s">
        <v>2</v>
      </c>
      <c r="B47" s="9" t="s">
        <v>4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14">
        <f>SUM(C48:L48)</f>
        <v>0</v>
      </c>
      <c r="N47" s="41" t="s">
        <v>46</v>
      </c>
    </row>
    <row r="48" spans="1:14" x14ac:dyDescent="0.2">
      <c r="A48" s="216"/>
      <c r="B48" s="11" t="s">
        <v>5</v>
      </c>
      <c r="C48" s="37" t="str">
        <f t="shared" ref="C48:L48" si="16">IF(C47&gt;0,11-C47, "")</f>
        <v/>
      </c>
      <c r="D48" s="37" t="str">
        <f t="shared" si="16"/>
        <v/>
      </c>
      <c r="E48" s="37" t="str">
        <f t="shared" si="16"/>
        <v/>
      </c>
      <c r="F48" s="37" t="str">
        <f t="shared" si="16"/>
        <v/>
      </c>
      <c r="G48" s="37" t="str">
        <f t="shared" si="16"/>
        <v/>
      </c>
      <c r="H48" s="37" t="str">
        <f t="shared" si="16"/>
        <v/>
      </c>
      <c r="I48" s="37" t="str">
        <f t="shared" si="16"/>
        <v/>
      </c>
      <c r="J48" s="37" t="str">
        <f t="shared" si="16"/>
        <v/>
      </c>
      <c r="K48" s="37" t="str">
        <f t="shared" si="16"/>
        <v/>
      </c>
      <c r="L48" s="37" t="str">
        <f t="shared" si="16"/>
        <v/>
      </c>
      <c r="M48" s="14">
        <f>IF(COUNT(C48:L48) &gt; 2, SUM(C48:L48)-MIN(C48:L48)-SMALL(C48:L48,2), SUM(C48:L48))</f>
        <v>0</v>
      </c>
      <c r="N48" s="42" t="s">
        <v>47</v>
      </c>
    </row>
    <row r="49" spans="1:14" x14ac:dyDescent="0.2">
      <c r="A49" s="216"/>
      <c r="B49" s="11" t="s">
        <v>6</v>
      </c>
      <c r="C49" s="38" t="str">
        <f>IF(C47=1,C$3*20*0.55,IF(C47=2,C$3*20*0.3,IF(C47=3,C$3*20*0.15,"")))</f>
        <v/>
      </c>
      <c r="D49" s="38" t="str">
        <f t="shared" ref="D49:L49" si="17">IF(D47=1,D$3*20*0.55,IF(D47=2,D$3*20*0.3,IF(D47=3,D$3*20*0.15,"")))</f>
        <v/>
      </c>
      <c r="E49" s="38" t="str">
        <f t="shared" si="17"/>
        <v/>
      </c>
      <c r="F49" s="38" t="str">
        <f t="shared" si="17"/>
        <v/>
      </c>
      <c r="G49" s="38" t="str">
        <f t="shared" si="17"/>
        <v/>
      </c>
      <c r="H49" s="38" t="str">
        <f t="shared" si="17"/>
        <v/>
      </c>
      <c r="I49" s="38" t="str">
        <f t="shared" si="17"/>
        <v/>
      </c>
      <c r="J49" s="38" t="str">
        <f t="shared" si="17"/>
        <v/>
      </c>
      <c r="K49" s="38" t="str">
        <f t="shared" si="17"/>
        <v/>
      </c>
      <c r="L49" s="38" t="str">
        <f t="shared" si="17"/>
        <v/>
      </c>
      <c r="M49" s="26">
        <f>SUM(C49:L49)</f>
        <v>0</v>
      </c>
      <c r="N49" s="42" t="s">
        <v>48</v>
      </c>
    </row>
    <row r="50" spans="1:14" x14ac:dyDescent="0.2">
      <c r="A50" s="217"/>
      <c r="B50" s="13" t="s">
        <v>45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14" t="str">
        <f>IF(M48&gt;0, M48*50, "0")</f>
        <v>0</v>
      </c>
      <c r="N50" s="43" t="s">
        <v>49</v>
      </c>
    </row>
    <row r="51" spans="1:14" ht="4.5" customHeight="1" x14ac:dyDescent="0.2">
      <c r="A51" s="51"/>
      <c r="B51" s="52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4"/>
      <c r="N51" s="55"/>
    </row>
    <row r="52" spans="1:14" x14ac:dyDescent="0.2">
      <c r="A52" s="218" t="s">
        <v>14</v>
      </c>
      <c r="B52" s="1" t="s">
        <v>4</v>
      </c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15">
        <f>SUM(C53:L53)</f>
        <v>0</v>
      </c>
      <c r="N52" s="44" t="s">
        <v>46</v>
      </c>
    </row>
    <row r="53" spans="1:14" x14ac:dyDescent="0.2">
      <c r="A53" s="219"/>
      <c r="B53" s="2" t="s">
        <v>5</v>
      </c>
      <c r="C53" s="57" t="str">
        <f t="shared" ref="C53:L53" si="18">IF(C52&gt;0,11-C52, "")</f>
        <v/>
      </c>
      <c r="D53" s="57" t="str">
        <f t="shared" si="18"/>
        <v/>
      </c>
      <c r="E53" s="57" t="str">
        <f t="shared" si="18"/>
        <v/>
      </c>
      <c r="F53" s="57" t="str">
        <f t="shared" si="18"/>
        <v/>
      </c>
      <c r="G53" s="57" t="str">
        <f t="shared" si="18"/>
        <v/>
      </c>
      <c r="H53" s="57" t="str">
        <f t="shared" si="18"/>
        <v/>
      </c>
      <c r="I53" s="57" t="str">
        <f t="shared" si="18"/>
        <v/>
      </c>
      <c r="J53" s="57" t="str">
        <f t="shared" si="18"/>
        <v/>
      </c>
      <c r="K53" s="57" t="str">
        <f t="shared" si="18"/>
        <v/>
      </c>
      <c r="L53" s="57" t="str">
        <f t="shared" si="18"/>
        <v/>
      </c>
      <c r="M53" s="15">
        <f>IF(COUNT(C53:L53) &gt; 2, SUM(C53:L53)-MIN(C53:L53)-SMALL(C53:L53,2), SUM(C53:L53))</f>
        <v>0</v>
      </c>
      <c r="N53" s="45" t="s">
        <v>47</v>
      </c>
    </row>
    <row r="54" spans="1:14" x14ac:dyDescent="0.2">
      <c r="A54" s="219"/>
      <c r="B54" s="2" t="s">
        <v>6</v>
      </c>
      <c r="C54" s="59" t="str">
        <f>IF(C52=1,C$3*20*0.55,IF(C52=2,C$3*20*0.3,IF(C52=3,C$3*20*0.15,"")))</f>
        <v/>
      </c>
      <c r="D54" s="59" t="str">
        <f t="shared" ref="D54:L54" si="19">IF(D52=1,D$3*20*0.55,IF(D52=2,D$3*20*0.3,IF(D52=3,D$3*20*0.15,"")))</f>
        <v/>
      </c>
      <c r="E54" s="59" t="str">
        <f t="shared" si="19"/>
        <v/>
      </c>
      <c r="F54" s="59" t="str">
        <f t="shared" si="19"/>
        <v/>
      </c>
      <c r="G54" s="59" t="str">
        <f t="shared" si="19"/>
        <v/>
      </c>
      <c r="H54" s="59" t="str">
        <f t="shared" si="19"/>
        <v/>
      </c>
      <c r="I54" s="59" t="str">
        <f t="shared" si="19"/>
        <v/>
      </c>
      <c r="J54" s="59" t="str">
        <f t="shared" si="19"/>
        <v/>
      </c>
      <c r="K54" s="59" t="str">
        <f t="shared" si="19"/>
        <v/>
      </c>
      <c r="L54" s="59" t="str">
        <f t="shared" si="19"/>
        <v/>
      </c>
      <c r="M54" s="36">
        <f>SUM(C54:L54)</f>
        <v>0</v>
      </c>
      <c r="N54" s="45" t="s">
        <v>48</v>
      </c>
    </row>
    <row r="55" spans="1:14" x14ac:dyDescent="0.2">
      <c r="A55" s="220"/>
      <c r="B55" s="3" t="s">
        <v>45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15" t="str">
        <f>IF(M53&gt;0, M53*50, "0")</f>
        <v>0</v>
      </c>
      <c r="N55" s="46" t="s">
        <v>49</v>
      </c>
    </row>
    <row r="57" spans="1:14" x14ac:dyDescent="0.2">
      <c r="C57">
        <f t="shared" ref="C57:C62" ca="1" si="20">RANDBETWEEN(1,59)</f>
        <v>16</v>
      </c>
      <c r="E57" s="63"/>
    </row>
    <row r="58" spans="1:14" x14ac:dyDescent="0.2">
      <c r="C58">
        <f t="shared" ca="1" si="20"/>
        <v>55</v>
      </c>
      <c r="E58" t="s">
        <v>63</v>
      </c>
    </row>
    <row r="59" spans="1:14" x14ac:dyDescent="0.2">
      <c r="C59">
        <f t="shared" ca="1" si="20"/>
        <v>3</v>
      </c>
      <c r="E59" t="s">
        <v>63</v>
      </c>
    </row>
    <row r="60" spans="1:14" x14ac:dyDescent="0.2">
      <c r="C60">
        <f t="shared" ca="1" si="20"/>
        <v>22</v>
      </c>
      <c r="D60" t="s">
        <v>63</v>
      </c>
      <c r="E60" t="s">
        <v>63</v>
      </c>
      <c r="G60" t="s">
        <v>63</v>
      </c>
    </row>
    <row r="61" spans="1:14" x14ac:dyDescent="0.2">
      <c r="C61">
        <f t="shared" ca="1" si="20"/>
        <v>2</v>
      </c>
      <c r="E61" t="s">
        <v>63</v>
      </c>
    </row>
    <row r="62" spans="1:14" x14ac:dyDescent="0.2">
      <c r="C62">
        <f t="shared" ca="1" si="20"/>
        <v>30</v>
      </c>
    </row>
  </sheetData>
  <mergeCells count="11">
    <mergeCell ref="A52:A55"/>
    <mergeCell ref="A22:A25"/>
    <mergeCell ref="A27:A30"/>
    <mergeCell ref="A32:A35"/>
    <mergeCell ref="A37:A40"/>
    <mergeCell ref="A42:A45"/>
    <mergeCell ref="A6:B6"/>
    <mergeCell ref="A7:A10"/>
    <mergeCell ref="A12:A15"/>
    <mergeCell ref="A17:A20"/>
    <mergeCell ref="A47:A50"/>
  </mergeCells>
  <phoneticPr fontId="3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B90"/>
  <sheetViews>
    <sheetView topLeftCell="A37" zoomScale="85" zoomScaleNormal="85" workbookViewId="0">
      <selection activeCell="J89" sqref="J89"/>
    </sheetView>
  </sheetViews>
  <sheetFormatPr defaultColWidth="8.7109375" defaultRowHeight="12.75" x14ac:dyDescent="0.2"/>
  <cols>
    <col min="1" max="1" width="17.28515625" style="101" customWidth="1"/>
    <col min="2" max="2" width="8.7109375" style="101"/>
    <col min="3" max="15" width="8.7109375" style="101" customWidth="1"/>
    <col min="16" max="16" width="26.85546875" style="101" bestFit="1" customWidth="1"/>
    <col min="17" max="18" width="0" style="101" hidden="1" customWidth="1"/>
    <col min="19" max="27" width="7.140625" style="101" hidden="1" customWidth="1"/>
    <col min="28" max="28" width="8.28515625" style="101" hidden="1" customWidth="1"/>
    <col min="29" max="16384" width="8.7109375" style="101"/>
  </cols>
  <sheetData>
    <row r="1" spans="1:28" ht="20.25" x14ac:dyDescent="0.3">
      <c r="A1" s="258" t="s">
        <v>10</v>
      </c>
      <c r="B1" s="258"/>
      <c r="C1" s="258"/>
      <c r="D1" s="258"/>
      <c r="E1" s="258"/>
      <c r="O1" s="102"/>
    </row>
    <row r="2" spans="1:28" ht="10.5" customHeight="1" x14ac:dyDescent="0.3">
      <c r="A2" s="103"/>
      <c r="O2" s="102"/>
    </row>
    <row r="3" spans="1:28" x14ac:dyDescent="0.2">
      <c r="A3" s="104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1:28" x14ac:dyDescent="0.2">
      <c r="C4" s="102">
        <v>1</v>
      </c>
      <c r="D4" s="102">
        <v>2</v>
      </c>
      <c r="E4" s="102">
        <v>3</v>
      </c>
      <c r="F4" s="102">
        <v>4</v>
      </c>
      <c r="G4" s="102">
        <v>5</v>
      </c>
      <c r="H4" s="102">
        <v>6</v>
      </c>
      <c r="I4" s="102">
        <v>7</v>
      </c>
      <c r="J4" s="102">
        <v>8</v>
      </c>
      <c r="K4" s="102">
        <v>9</v>
      </c>
      <c r="L4" s="102">
        <v>10</v>
      </c>
      <c r="M4" s="102" t="s">
        <v>116</v>
      </c>
      <c r="N4" s="102" t="s">
        <v>117</v>
      </c>
      <c r="O4" s="102"/>
    </row>
    <row r="5" spans="1:28" ht="13.5" thickBot="1" x14ac:dyDescent="0.25">
      <c r="A5" s="259" t="s">
        <v>7</v>
      </c>
      <c r="B5" s="260"/>
      <c r="C5" s="105">
        <v>40799</v>
      </c>
      <c r="D5" s="105">
        <v>40806</v>
      </c>
      <c r="E5" s="105">
        <v>40813</v>
      </c>
      <c r="F5" s="105">
        <v>40820</v>
      </c>
      <c r="G5" s="105">
        <v>40827</v>
      </c>
      <c r="H5" s="105">
        <v>40834</v>
      </c>
      <c r="I5" s="105">
        <v>40841</v>
      </c>
      <c r="J5" s="105">
        <v>40848</v>
      </c>
      <c r="K5" s="105">
        <v>40855</v>
      </c>
      <c r="L5" s="105">
        <v>40862</v>
      </c>
      <c r="M5" s="105"/>
      <c r="N5" s="105">
        <v>40876</v>
      </c>
      <c r="O5" s="106" t="s">
        <v>9</v>
      </c>
      <c r="S5" s="139" t="s">
        <v>130</v>
      </c>
      <c r="T5" s="139" t="s">
        <v>131</v>
      </c>
      <c r="U5" s="139" t="s">
        <v>132</v>
      </c>
      <c r="V5" s="139" t="s">
        <v>133</v>
      </c>
      <c r="W5" s="139" t="s">
        <v>134</v>
      </c>
      <c r="X5" s="139" t="s">
        <v>135</v>
      </c>
      <c r="Y5" s="139" t="s">
        <v>136</v>
      </c>
      <c r="Z5" s="139" t="s">
        <v>137</v>
      </c>
      <c r="AA5" s="139" t="s">
        <v>138</v>
      </c>
      <c r="AB5" s="139" t="s">
        <v>139</v>
      </c>
    </row>
    <row r="6" spans="1:28" x14ac:dyDescent="0.2">
      <c r="A6" s="261" t="s">
        <v>129</v>
      </c>
      <c r="B6" s="107" t="s">
        <v>4</v>
      </c>
      <c r="C6" s="108">
        <v>0</v>
      </c>
      <c r="D6" s="108">
        <v>12</v>
      </c>
      <c r="E6" s="108">
        <v>0</v>
      </c>
      <c r="F6" s="108">
        <v>3</v>
      </c>
      <c r="G6" s="108">
        <v>10</v>
      </c>
      <c r="H6" s="108">
        <v>0</v>
      </c>
      <c r="I6" s="108">
        <v>0</v>
      </c>
      <c r="J6" s="108">
        <v>11</v>
      </c>
      <c r="K6" s="108"/>
      <c r="L6" s="108"/>
      <c r="M6" s="109"/>
      <c r="N6" s="108"/>
      <c r="O6" s="110">
        <f>SUM(C7:L7)</f>
        <v>18</v>
      </c>
      <c r="P6" s="111" t="s">
        <v>46</v>
      </c>
      <c r="R6" s="248" t="s">
        <v>129</v>
      </c>
      <c r="S6" s="241">
        <f>IF(COUNT(C7:C7) &gt; 2, SUM(C7:C7)-MIN(C7:C7)-SMALL(C7:C7,2), SUM(C7:C7))</f>
        <v>0</v>
      </c>
      <c r="T6" s="241">
        <f>IF(COUNT(C7:D7) &gt; 2, SUM(C7:D7)-MIN(C7:D7)-SMALL(C7:D7,2), SUM(C7:D7))</f>
        <v>3</v>
      </c>
      <c r="U6" s="241">
        <f>IF(COUNT(C7:E7) &gt; 2, SUM(C7:E7)-MIN(C7:E7)-SMALL(C7:E7,2), SUM(C7:E7))</f>
        <v>3</v>
      </c>
      <c r="V6" s="241">
        <f>IF(COUNT(C7:F7) &gt; 2, SUM(C7:F7)-MIN(C7:F7)-SMALL(C7:F7,2), SUM(C7:F7))</f>
        <v>10.5</v>
      </c>
      <c r="W6" s="240">
        <f>IF(COUNT(C7:G7) &gt; 2, SUM(C7:G7)-MIN(C7:G7)-SMALL(C7:G7,2), SUM(C7:G7))</f>
        <v>14.5</v>
      </c>
      <c r="X6" s="240">
        <f>IF(COUNT(C7:H7) &gt; 2, SUM(C7:H7)-MIN(C7:H7)-SMALL(C7:H7,2), SUM(C7:H7))</f>
        <v>14.5</v>
      </c>
      <c r="Y6" s="240">
        <f>IF(COUNT(C7:I7) &gt; 2, SUM(C7:I7)-MIN(C7:I7)-SMALL(C7:I7,2), SUM(C7:I7))</f>
        <v>14.5</v>
      </c>
      <c r="Z6" s="240">
        <f>IF(COUNT(C7:J7) &gt; 2, SUM(C7:J7)-MIN(C7:J7)-SMALL(C7:J7,2), SUM(C7:J7))</f>
        <v>18</v>
      </c>
      <c r="AA6" s="240">
        <f>IF(COUNT(C7:K7) &gt; 2, SUM(C7:K7)-MIN(C7:K7)-SMALL(C7:K7,2), SUM(C7:K7))</f>
        <v>18</v>
      </c>
      <c r="AB6" s="240">
        <f>IF(COUNT(C7:L7) &gt; 2, SUM(C7:L7)-MIN(C7:L7)-SMALL(C7:L7,2), SUM(C7:L7))</f>
        <v>18</v>
      </c>
    </row>
    <row r="7" spans="1:28" x14ac:dyDescent="0.2">
      <c r="A7" s="262"/>
      <c r="B7" s="112" t="s">
        <v>5</v>
      </c>
      <c r="C7" s="113">
        <v>0</v>
      </c>
      <c r="D7" s="113">
        <v>3</v>
      </c>
      <c r="E7" s="113">
        <v>0</v>
      </c>
      <c r="F7" s="113">
        <v>7.5</v>
      </c>
      <c r="G7" s="113">
        <v>4</v>
      </c>
      <c r="H7" s="113">
        <v>0</v>
      </c>
      <c r="I7" s="113">
        <v>0</v>
      </c>
      <c r="J7" s="113">
        <v>3.5</v>
      </c>
      <c r="K7" s="113"/>
      <c r="L7" s="113"/>
      <c r="M7" s="114"/>
      <c r="N7" s="114"/>
      <c r="O7" s="110">
        <f>IF(COUNT(C7:L7) &gt; 2, SUM(C7:L7)-MIN(C7:L7)-SMALL(C7:L7,2), SUM(C7:L7))</f>
        <v>18</v>
      </c>
      <c r="P7" s="115" t="s">
        <v>57</v>
      </c>
      <c r="R7" s="249"/>
      <c r="S7" s="236"/>
      <c r="T7" s="236"/>
      <c r="U7" s="236"/>
      <c r="V7" s="236"/>
      <c r="W7" s="238"/>
      <c r="X7" s="238"/>
      <c r="Y7" s="238"/>
      <c r="Z7" s="238"/>
      <c r="AA7" s="238"/>
      <c r="AB7" s="238"/>
    </row>
    <row r="8" spans="1:28" x14ac:dyDescent="0.2">
      <c r="A8" s="262"/>
      <c r="B8" s="112" t="s">
        <v>6</v>
      </c>
      <c r="C8" s="36"/>
      <c r="D8" s="36"/>
      <c r="E8" s="36"/>
      <c r="F8" s="36">
        <v>60</v>
      </c>
      <c r="G8" s="36"/>
      <c r="H8" s="36"/>
      <c r="I8" s="36"/>
      <c r="J8" s="36"/>
      <c r="K8" s="36"/>
      <c r="L8" s="36"/>
      <c r="M8" s="59"/>
      <c r="N8" s="59"/>
      <c r="O8" s="100">
        <f>SUM(C8:M8)</f>
        <v>60</v>
      </c>
      <c r="P8" s="115" t="s">
        <v>48</v>
      </c>
      <c r="R8" s="249"/>
      <c r="S8" s="236"/>
      <c r="T8" s="236"/>
      <c r="U8" s="236"/>
      <c r="V8" s="236"/>
      <c r="W8" s="238"/>
      <c r="X8" s="238"/>
      <c r="Y8" s="238"/>
      <c r="Z8" s="238"/>
      <c r="AA8" s="238"/>
      <c r="AB8" s="238"/>
    </row>
    <row r="9" spans="1:28" x14ac:dyDescent="0.2">
      <c r="A9" s="263"/>
      <c r="B9" s="116" t="s">
        <v>45</v>
      </c>
      <c r="C9" s="117">
        <f t="shared" ref="C9:L9" si="0">RANK(S6,S6:S73,0)</f>
        <v>15</v>
      </c>
      <c r="D9" s="117">
        <f t="shared" si="0"/>
        <v>16</v>
      </c>
      <c r="E9" s="117">
        <f t="shared" si="0"/>
        <v>16</v>
      </c>
      <c r="F9" s="117">
        <f t="shared" si="0"/>
        <v>15</v>
      </c>
      <c r="G9" s="117">
        <f t="shared" si="0"/>
        <v>15</v>
      </c>
      <c r="H9" s="117">
        <f t="shared" si="0"/>
        <v>15</v>
      </c>
      <c r="I9" s="117">
        <f t="shared" si="0"/>
        <v>16</v>
      </c>
      <c r="J9" s="117">
        <f t="shared" si="0"/>
        <v>15</v>
      </c>
      <c r="K9" s="117">
        <f t="shared" si="0"/>
        <v>15</v>
      </c>
      <c r="L9" s="117">
        <f t="shared" si="0"/>
        <v>15</v>
      </c>
      <c r="M9" s="118"/>
      <c r="N9" s="118"/>
      <c r="O9" s="110">
        <f>IF(O7&gt;0, O7*75, "0")</f>
        <v>1350</v>
      </c>
      <c r="P9" s="119" t="s">
        <v>49</v>
      </c>
      <c r="R9" s="249"/>
      <c r="S9" s="236"/>
      <c r="T9" s="236"/>
      <c r="U9" s="236"/>
      <c r="V9" s="236"/>
      <c r="W9" s="239"/>
      <c r="X9" s="239"/>
      <c r="Y9" s="239"/>
      <c r="Z9" s="239"/>
      <c r="AA9" s="239"/>
      <c r="AB9" s="239"/>
    </row>
    <row r="10" spans="1:28" ht="4.5" customHeight="1" x14ac:dyDescent="0.2">
      <c r="A10" s="120">
        <v>0</v>
      </c>
      <c r="B10" s="121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3"/>
      <c r="R10" s="250" t="s">
        <v>123</v>
      </c>
      <c r="S10" s="236">
        <f>IF(COUNT(C12:C12) &gt; 2, SUM(C12:C12)-MIN(C12:C12)-SMALL(C12:C12,2), SUM(C12:C12))</f>
        <v>4</v>
      </c>
      <c r="T10" s="237">
        <f>IF(COUNT(C12:D12) &gt; 2, SUM(C12:D12)-MIN(C12:D12)-SMALL(C12:D12,2), SUM(C12:D12))</f>
        <v>5.5</v>
      </c>
      <c r="U10" s="237">
        <f>IF(COUNT(C12:E12) &gt; 2, SUM(C12:E12)-MIN(C12:E12)-SMALL(C12:E12,2), SUM(C12:E12))</f>
        <v>4</v>
      </c>
      <c r="V10" s="237">
        <f>IF(COUNT(C12:F12) &gt; 2, SUM(C12:F12)-MIN(C12:F12)-SMALL(C12:F12,2), SUM(C12:F12))</f>
        <v>7</v>
      </c>
      <c r="W10" s="237">
        <f>IF(COUNT(C12:G12) &gt; 2, SUM(C12:G12)-MIN(C12:G12)-SMALL(C12:G12,2), SUM(C12:G12))</f>
        <v>10.5</v>
      </c>
      <c r="X10" s="237">
        <f>IF(COUNT(C12:H12) &gt; 2, SUM(C12:H12)-MIN(C12:H12)-SMALL(C12:H12,2), SUM(C12:H12))</f>
        <v>14.5</v>
      </c>
      <c r="Y10" s="237">
        <f>IF(COUNT(C12:I12) &gt; 2, SUM(C12:I12)-MIN(C12:I12)-SMALL(C12:I12,2), SUM(C12:I12))</f>
        <v>16</v>
      </c>
      <c r="Z10" s="237">
        <f>IF(COUNT(C12:J12) &gt; 2, SUM(C12:J12)-MIN(C12:J12)-SMALL(C12:J12,2), SUM(C12:J12))</f>
        <v>17.5</v>
      </c>
      <c r="AA10" s="237">
        <f>IF(COUNT(C12:K12) &gt; 2, SUM(C12:K12)-MIN(C12:K12)-SMALL(C12:K12,2), SUM(C12:K12))</f>
        <v>17.5</v>
      </c>
      <c r="AB10" s="237">
        <f>IF(COUNT(C12:L12) &gt; 2, SUM(C12:L12)-MIN(C12:L12)-SMALL(C12:L12,2), SUM(C12:L12))</f>
        <v>17.5</v>
      </c>
    </row>
    <row r="11" spans="1:28" x14ac:dyDescent="0.2">
      <c r="A11" s="264" t="s">
        <v>123</v>
      </c>
      <c r="B11" s="124" t="s">
        <v>4</v>
      </c>
      <c r="C11" s="125">
        <v>10</v>
      </c>
      <c r="D11" s="125">
        <v>15</v>
      </c>
      <c r="E11" s="125">
        <v>0</v>
      </c>
      <c r="F11" s="125">
        <v>12</v>
      </c>
      <c r="G11" s="125">
        <v>11</v>
      </c>
      <c r="H11" s="125">
        <v>10</v>
      </c>
      <c r="I11" s="125">
        <v>0</v>
      </c>
      <c r="J11" s="125">
        <v>15</v>
      </c>
      <c r="K11" s="125"/>
      <c r="L11" s="125"/>
      <c r="M11" s="109"/>
      <c r="N11" s="125"/>
      <c r="O11" s="126">
        <f>SUM(C12:L12)</f>
        <v>17.5</v>
      </c>
      <c r="P11" s="127" t="s">
        <v>46</v>
      </c>
      <c r="R11" s="250"/>
      <c r="S11" s="236"/>
      <c r="T11" s="238"/>
      <c r="U11" s="238"/>
      <c r="V11" s="238"/>
      <c r="W11" s="238"/>
      <c r="X11" s="238"/>
      <c r="Y11" s="238"/>
      <c r="Z11" s="238"/>
      <c r="AA11" s="238"/>
      <c r="AB11" s="238"/>
    </row>
    <row r="12" spans="1:28" x14ac:dyDescent="0.2">
      <c r="A12" s="265"/>
      <c r="B12" s="128" t="s">
        <v>5</v>
      </c>
      <c r="C12" s="125">
        <v>4</v>
      </c>
      <c r="D12" s="125">
        <v>1.5</v>
      </c>
      <c r="E12" s="125">
        <v>0</v>
      </c>
      <c r="F12" s="125">
        <v>3</v>
      </c>
      <c r="G12" s="125">
        <v>3.5</v>
      </c>
      <c r="H12" s="125">
        <v>4</v>
      </c>
      <c r="I12" s="125">
        <v>0</v>
      </c>
      <c r="J12" s="125">
        <v>1.5</v>
      </c>
      <c r="K12" s="125"/>
      <c r="L12" s="125"/>
      <c r="M12" s="109"/>
      <c r="N12" s="109"/>
      <c r="O12" s="126">
        <f>IF(COUNT(C12:L12) &gt; 2, SUM(C12:L12)-MIN(C12:L12)-SMALL(C12:L12,2), SUM(C12:L12))</f>
        <v>17.5</v>
      </c>
      <c r="P12" s="129" t="s">
        <v>57</v>
      </c>
      <c r="R12" s="250"/>
      <c r="S12" s="236"/>
      <c r="T12" s="238"/>
      <c r="U12" s="238"/>
      <c r="V12" s="238"/>
      <c r="W12" s="238"/>
      <c r="X12" s="238"/>
      <c r="Y12" s="238"/>
      <c r="Z12" s="238"/>
      <c r="AA12" s="238"/>
      <c r="AB12" s="238"/>
    </row>
    <row r="13" spans="1:28" x14ac:dyDescent="0.2">
      <c r="A13" s="265"/>
      <c r="B13" s="128" t="s">
        <v>6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38"/>
      <c r="N13" s="38"/>
      <c r="O13" s="99">
        <f>SUM(C13:M13)</f>
        <v>0</v>
      </c>
      <c r="P13" s="129" t="s">
        <v>48</v>
      </c>
      <c r="R13" s="250"/>
      <c r="S13" s="236"/>
      <c r="T13" s="239"/>
      <c r="U13" s="239"/>
      <c r="V13" s="239"/>
      <c r="W13" s="239"/>
      <c r="X13" s="239"/>
      <c r="Y13" s="239"/>
      <c r="Z13" s="239"/>
      <c r="AA13" s="239"/>
      <c r="AB13" s="239"/>
    </row>
    <row r="14" spans="1:28" x14ac:dyDescent="0.2">
      <c r="A14" s="266"/>
      <c r="B14" s="130" t="s">
        <v>45</v>
      </c>
      <c r="C14" s="131">
        <f t="shared" ref="C14:L14" si="1">RANK(S10,S6:S73,0)</f>
        <v>10</v>
      </c>
      <c r="D14" s="131">
        <f t="shared" si="1"/>
        <v>13</v>
      </c>
      <c r="E14" s="131">
        <f t="shared" si="1"/>
        <v>14</v>
      </c>
      <c r="F14" s="131">
        <f t="shared" si="1"/>
        <v>16</v>
      </c>
      <c r="G14" s="131">
        <f t="shared" si="1"/>
        <v>16</v>
      </c>
      <c r="H14" s="131">
        <f t="shared" si="1"/>
        <v>15</v>
      </c>
      <c r="I14" s="131">
        <f t="shared" si="1"/>
        <v>15</v>
      </c>
      <c r="J14" s="131">
        <f t="shared" si="1"/>
        <v>16</v>
      </c>
      <c r="K14" s="131">
        <f t="shared" si="1"/>
        <v>16</v>
      </c>
      <c r="L14" s="131">
        <f t="shared" si="1"/>
        <v>16</v>
      </c>
      <c r="M14" s="118"/>
      <c r="N14" s="118"/>
      <c r="O14" s="126">
        <f>IF(O12&gt;0, O12*75, "0")</f>
        <v>1312.5</v>
      </c>
      <c r="P14" s="132" t="s">
        <v>49</v>
      </c>
      <c r="R14" s="249" t="s">
        <v>23</v>
      </c>
      <c r="S14" s="236">
        <f>IF(COUNT(C17:C17) &gt; 2, SUM(C17:C17)-MIN(C17:C17)-SMALL(C17:C17,2), SUM(C17:C17))</f>
        <v>3.5</v>
      </c>
      <c r="T14" s="236">
        <f>IF(COUNT(C17:D17) &gt; 2, SUM(C17:D17)-MIN(C17:D17)-SMALL(C17:D17,2), SUM(C17:D17))</f>
        <v>8</v>
      </c>
      <c r="U14" s="236">
        <f>IF(COUNT(C17:E17) &gt; 2, SUM(C17:E17)-MIN(C17:E17)-SMALL(C17:E17,2), SUM(C17:E17))</f>
        <v>6</v>
      </c>
      <c r="V14" s="236">
        <f>IF(COUNT(C17:F17) &gt; 2, SUM(C17:F17)-MIN(C17:F17)-SMALL(C17:F17,2), SUM(C17:F17))</f>
        <v>12</v>
      </c>
      <c r="W14" s="236">
        <f>IF(COUNT(C17:G17) &gt; 2, SUM(C17:G17)-MIN(C17:G17)-SMALL(C17:G17,2), SUM(C17:G17))</f>
        <v>16.5</v>
      </c>
      <c r="X14" s="236">
        <f>IF(COUNT(C17:H17) &gt; 2, SUM(C17:H17)-MIN(C17:H17)-SMALL(C17:H17,2), SUM(C17:H17))</f>
        <v>21</v>
      </c>
      <c r="Y14" s="236">
        <f>IF(COUNT(C17:I17) &gt; 2, SUM(C17:I17)-MIN(C17:I17)-SMALL(C17:I17,2), SUM(C17:I17))</f>
        <v>24.5</v>
      </c>
      <c r="Z14" s="236">
        <f>IF(COUNT(C17:J17) &gt; 2, SUM(C17:J17)-MIN(C17:J17)-SMALL(C17:J17,2), SUM(C17:J17))</f>
        <v>30.5</v>
      </c>
      <c r="AA14" s="236">
        <f>IF(COUNT(C17:K17) &gt; 2, SUM(C17:K17)-MIN(C17:K17)-SMALL(C17:K17,2), SUM(C17:K17))</f>
        <v>30.5</v>
      </c>
      <c r="AB14" s="236">
        <f>IF(COUNT(C17:L17) &gt; 2, SUM(C17:L17)-MIN(C17:L17)-SMALL(C17:L17,2), SUM(C17:L17))</f>
        <v>30.5</v>
      </c>
    </row>
    <row r="15" spans="1:28" ht="4.5" customHeight="1" x14ac:dyDescent="0.2">
      <c r="A15" s="120"/>
      <c r="B15" s="121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33"/>
      <c r="P15" s="123"/>
      <c r="R15" s="249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</row>
    <row r="16" spans="1:28" x14ac:dyDescent="0.2">
      <c r="A16" s="261" t="s">
        <v>23</v>
      </c>
      <c r="B16" s="107" t="s">
        <v>4</v>
      </c>
      <c r="C16" s="108">
        <v>11</v>
      </c>
      <c r="D16" s="108">
        <v>9</v>
      </c>
      <c r="E16" s="108">
        <v>6</v>
      </c>
      <c r="F16" s="108">
        <v>6</v>
      </c>
      <c r="G16" s="108">
        <v>9</v>
      </c>
      <c r="H16" s="108">
        <v>13</v>
      </c>
      <c r="I16" s="108">
        <v>12</v>
      </c>
      <c r="J16" s="108">
        <v>6</v>
      </c>
      <c r="K16" s="108"/>
      <c r="L16" s="108"/>
      <c r="M16" s="109"/>
      <c r="N16" s="108"/>
      <c r="O16" s="110">
        <f>SUM(C17:L17)</f>
        <v>36</v>
      </c>
      <c r="P16" s="111" t="s">
        <v>46</v>
      </c>
      <c r="R16" s="249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</row>
    <row r="17" spans="1:28" x14ac:dyDescent="0.2">
      <c r="A17" s="262"/>
      <c r="B17" s="112" t="s">
        <v>5</v>
      </c>
      <c r="C17" s="113">
        <v>3.5</v>
      </c>
      <c r="D17" s="113">
        <v>4.5</v>
      </c>
      <c r="E17" s="113">
        <v>6</v>
      </c>
      <c r="F17" s="113">
        <v>6</v>
      </c>
      <c r="G17" s="113">
        <v>4.5</v>
      </c>
      <c r="H17" s="113">
        <v>2.5</v>
      </c>
      <c r="I17" s="113">
        <v>3</v>
      </c>
      <c r="J17" s="113">
        <v>6</v>
      </c>
      <c r="K17" s="113"/>
      <c r="L17" s="113"/>
      <c r="M17" s="114"/>
      <c r="N17" s="114"/>
      <c r="O17" s="110">
        <f>IF(COUNT(C17:L17) &gt; 2, SUM(C17:L17)-MIN(C17:L17)-SMALL(C17:L17,2), SUM(C17:L17))</f>
        <v>30.5</v>
      </c>
      <c r="P17" s="115" t="s">
        <v>57</v>
      </c>
      <c r="R17" s="249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</row>
    <row r="18" spans="1:28" x14ac:dyDescent="0.2">
      <c r="A18" s="262"/>
      <c r="B18" s="112" t="s">
        <v>6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59"/>
      <c r="N18" s="59"/>
      <c r="O18" s="100">
        <f>SUM(C18:M18)</f>
        <v>0</v>
      </c>
      <c r="P18" s="115" t="s">
        <v>48</v>
      </c>
      <c r="R18" s="250" t="s">
        <v>24</v>
      </c>
      <c r="S18" s="236">
        <f>IF(COUNT(C22:C22) &gt; 2, SUM(C22:C22)-MIN(C22:C22)-SMALL(C22:C22,2), SUM(C22:C22))</f>
        <v>2</v>
      </c>
      <c r="T18" s="236">
        <f>IF(COUNT(C22:D22) &gt; 2, SUM(C22:D22)-MIN(C22:D22)-SMALL(C22:D22,2), SUM(C22:D22))</f>
        <v>5.5</v>
      </c>
      <c r="U18" s="236">
        <f>IF(COUNT(C22:E22) &gt; 2, SUM(C22:E22)-MIN(C22:E22)-SMALL(C22:E22,2), SUM(C22:E22))</f>
        <v>3.5</v>
      </c>
      <c r="V18" s="236">
        <f>IF(COUNT(C22:F22) &gt; 2, SUM(C22:F22)-MIN(C22:F22)-SMALL(C22:F22,2), SUM(C22:F22))</f>
        <v>12</v>
      </c>
      <c r="W18" s="236">
        <f>IF(COUNT(C22:G22) &gt; 2, SUM(C22:G22)-MIN(C22:G22)-SMALL(C22:G22,2), SUM(C22:G22))</f>
        <v>19</v>
      </c>
      <c r="X18" s="236">
        <f>IF(COUNT(C22:H22) &gt; 2, SUM(C22:H22)-MIN(C22:H22)-SMALL(C22:H22,2), SUM(C22:H22))</f>
        <v>27.5</v>
      </c>
      <c r="Y18" s="236">
        <f>IF(COUNT(C22:I22) &gt; 2, SUM(C22:I22)-MIN(C22:I22)-SMALL(C22:I22,2), SUM(C22:I22))</f>
        <v>32</v>
      </c>
      <c r="Z18" s="236">
        <f>IF(COUNT(C22:J22) &gt; 2, SUM(C22:J22)-MIN(C22:J22)-SMALL(C22:J22,2), SUM(C22:J22))</f>
        <v>39</v>
      </c>
      <c r="AA18" s="236">
        <f>IF(COUNT(C22:K22) &gt; 2, SUM(C22:K22)-MIN(C22:K22)-SMALL(C22:K22,2), SUM(C22:K22))</f>
        <v>39</v>
      </c>
      <c r="AB18" s="236">
        <f>IF(COUNT(C22:L22) &gt; 2, SUM(C22:L22)-MIN(C22:L22)-SMALL(C22:L22,2), SUM(C22:L22))</f>
        <v>39</v>
      </c>
    </row>
    <row r="19" spans="1:28" x14ac:dyDescent="0.2">
      <c r="A19" s="263"/>
      <c r="B19" s="116" t="s">
        <v>45</v>
      </c>
      <c r="C19" s="117">
        <f t="shared" ref="C19:L19" si="2">RANK(S14,S6:S73,0)</f>
        <v>11</v>
      </c>
      <c r="D19" s="117">
        <f t="shared" si="2"/>
        <v>10</v>
      </c>
      <c r="E19" s="117">
        <f t="shared" si="2"/>
        <v>12</v>
      </c>
      <c r="F19" s="117">
        <f t="shared" si="2"/>
        <v>12</v>
      </c>
      <c r="G19" s="117">
        <f t="shared" si="2"/>
        <v>13</v>
      </c>
      <c r="H19" s="117">
        <f t="shared" si="2"/>
        <v>11</v>
      </c>
      <c r="I19" s="117">
        <f t="shared" si="2"/>
        <v>12</v>
      </c>
      <c r="J19" s="117">
        <f t="shared" si="2"/>
        <v>11</v>
      </c>
      <c r="K19" s="117">
        <f t="shared" si="2"/>
        <v>11</v>
      </c>
      <c r="L19" s="117">
        <f t="shared" si="2"/>
        <v>11</v>
      </c>
      <c r="M19" s="118"/>
      <c r="N19" s="118"/>
      <c r="O19" s="110">
        <f>IF(O17&gt;0, O17*75, "0")</f>
        <v>2287.5</v>
      </c>
      <c r="P19" s="119" t="s">
        <v>49</v>
      </c>
      <c r="R19" s="250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</row>
    <row r="20" spans="1:28" ht="4.5" customHeight="1" x14ac:dyDescent="0.2">
      <c r="A20" s="120"/>
      <c r="B20" s="121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33"/>
      <c r="P20" s="123"/>
      <c r="R20" s="250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</row>
    <row r="21" spans="1:28" x14ac:dyDescent="0.2">
      <c r="A21" s="264" t="s">
        <v>24</v>
      </c>
      <c r="B21" s="124" t="s">
        <v>4</v>
      </c>
      <c r="C21" s="125">
        <v>14</v>
      </c>
      <c r="D21" s="125">
        <v>11</v>
      </c>
      <c r="E21" s="125">
        <v>0</v>
      </c>
      <c r="F21" s="125">
        <v>1</v>
      </c>
      <c r="G21" s="125">
        <v>4</v>
      </c>
      <c r="H21" s="125">
        <v>1</v>
      </c>
      <c r="I21" s="125">
        <v>9</v>
      </c>
      <c r="J21" s="125">
        <v>4</v>
      </c>
      <c r="K21" s="125"/>
      <c r="L21" s="125"/>
      <c r="M21" s="109"/>
      <c r="N21" s="125"/>
      <c r="O21" s="126">
        <f>SUM(C22:L22)</f>
        <v>41</v>
      </c>
      <c r="P21" s="127" t="s">
        <v>46</v>
      </c>
      <c r="R21" s="250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</row>
    <row r="22" spans="1:28" x14ac:dyDescent="0.2">
      <c r="A22" s="265"/>
      <c r="B22" s="128" t="s">
        <v>5</v>
      </c>
      <c r="C22" s="134">
        <v>2</v>
      </c>
      <c r="D22" s="134">
        <v>3.5</v>
      </c>
      <c r="E22" s="134">
        <v>0</v>
      </c>
      <c r="F22" s="134">
        <v>8.5</v>
      </c>
      <c r="G22" s="134">
        <v>7</v>
      </c>
      <c r="H22" s="134">
        <v>8.5</v>
      </c>
      <c r="I22" s="134">
        <v>4.5</v>
      </c>
      <c r="J22" s="134">
        <v>7</v>
      </c>
      <c r="K22" s="134"/>
      <c r="L22" s="134"/>
      <c r="M22" s="114"/>
      <c r="N22" s="114"/>
      <c r="O22" s="126">
        <f>IF(COUNT(C22:L22) &gt; 2, SUM(C22:L22)-MIN(C22:L22)-SMALL(C22:L22,2), SUM(C22:L22))</f>
        <v>39</v>
      </c>
      <c r="P22" s="129" t="s">
        <v>57</v>
      </c>
      <c r="R22" s="242" t="s">
        <v>125</v>
      </c>
      <c r="S22" s="236">
        <f>IF(COUNT(C27:C27) &gt; 2, SUM(C27:C27)-MIN(C27:C27)-SMALL(C27:C27,2), SUM(C27:C27))</f>
        <v>0</v>
      </c>
      <c r="T22" s="236">
        <f>IF(COUNT(C27:D27) &gt; 2, SUM(C27:D27)-MIN(C27:D27)-SMALL(C27:D27,2), SUM(C27:D27))</f>
        <v>0</v>
      </c>
      <c r="U22" s="236">
        <f>IF(COUNT(C27:E27) &gt; 2, SUM(C27:E27)-MIN(C27:E27)-SMALL(C27:E27,2), SUM(C27:E27))</f>
        <v>0</v>
      </c>
      <c r="V22" s="236">
        <f>IF(COUNT(C27:F27) &gt; 2, SUM(C27:F27)-MIN(C27:F27)-SMALL(C27:F27,2), SUM(C27:F27))</f>
        <v>0</v>
      </c>
      <c r="W22" s="236">
        <f>IF(COUNT(C27:G27) &gt; 2, SUM(C27:G27)-MIN(C27:G27)-SMALL(C27:G27,2), SUM(C27:G27))</f>
        <v>0</v>
      </c>
      <c r="X22" s="236">
        <f>IF(COUNT(C27:H27) &gt; 2, SUM(C27:H27)-MIN(C27:H27)-SMALL(C27:H27,2), SUM(C27:H27))</f>
        <v>0</v>
      </c>
      <c r="Y22" s="236">
        <f>IF(COUNT(C27:I27) &gt; 2, SUM(C27:I27)-MIN(C27:I27)-SMALL(C27:I27,2), SUM(C27:I27))</f>
        <v>0</v>
      </c>
      <c r="Z22" s="236">
        <f>IF(COUNT(C27:J27) &gt; 2, SUM(C27:J27)-MIN(C27:J27)-SMALL(C27:J27,2), SUM(C27:J27))</f>
        <v>0</v>
      </c>
      <c r="AA22" s="236">
        <f>IF(COUNT(C27:K27) &gt; 2, SUM(C27:K27)-MIN(C27:K27)-SMALL(C27:K27,2), SUM(C27:K27))</f>
        <v>0</v>
      </c>
      <c r="AB22" s="236">
        <f>IF(COUNT(C27:L27) &gt; 2, SUM(C27:L27)-MIN(C27:L27)-SMALL(C27:L27,2), SUM(C27:L27))</f>
        <v>0</v>
      </c>
    </row>
    <row r="23" spans="1:28" x14ac:dyDescent="0.2">
      <c r="A23" s="265"/>
      <c r="B23" s="128" t="s">
        <v>6</v>
      </c>
      <c r="C23" s="26"/>
      <c r="D23" s="26"/>
      <c r="E23" s="26"/>
      <c r="F23" s="26">
        <v>110</v>
      </c>
      <c r="G23" s="26">
        <v>30</v>
      </c>
      <c r="H23" s="26">
        <v>120</v>
      </c>
      <c r="I23" s="26"/>
      <c r="J23" s="26">
        <v>30</v>
      </c>
      <c r="K23" s="26"/>
      <c r="L23" s="26"/>
      <c r="M23" s="38"/>
      <c r="N23" s="38"/>
      <c r="O23" s="99">
        <f>SUM(C23:M23)</f>
        <v>290</v>
      </c>
      <c r="P23" s="129" t="s">
        <v>48</v>
      </c>
      <c r="R23" s="249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</row>
    <row r="24" spans="1:28" x14ac:dyDescent="0.2">
      <c r="A24" s="266"/>
      <c r="B24" s="130" t="s">
        <v>45</v>
      </c>
      <c r="C24" s="131">
        <f t="shared" ref="C24:L24" si="3">RANK(S18,S6:S73,0)</f>
        <v>14</v>
      </c>
      <c r="D24" s="131">
        <f t="shared" si="3"/>
        <v>13</v>
      </c>
      <c r="E24" s="131">
        <f t="shared" si="3"/>
        <v>15</v>
      </c>
      <c r="F24" s="131">
        <f t="shared" si="3"/>
        <v>12</v>
      </c>
      <c r="G24" s="131">
        <f t="shared" si="3"/>
        <v>6</v>
      </c>
      <c r="H24" s="131">
        <f t="shared" si="3"/>
        <v>3</v>
      </c>
      <c r="I24" s="131">
        <f t="shared" si="3"/>
        <v>6</v>
      </c>
      <c r="J24" s="131">
        <f t="shared" si="3"/>
        <v>4</v>
      </c>
      <c r="K24" s="131">
        <f t="shared" si="3"/>
        <v>4</v>
      </c>
      <c r="L24" s="131">
        <f t="shared" si="3"/>
        <v>4</v>
      </c>
      <c r="M24" s="118"/>
      <c r="N24" s="118"/>
      <c r="O24" s="126">
        <f>IF(O22&gt;0, O22*75, "0")</f>
        <v>2925</v>
      </c>
      <c r="P24" s="132" t="s">
        <v>49</v>
      </c>
      <c r="R24" s="249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</row>
    <row r="25" spans="1:28" ht="4.5" customHeight="1" x14ac:dyDescent="0.2">
      <c r="A25" s="120"/>
      <c r="B25" s="121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33"/>
      <c r="P25" s="123"/>
      <c r="R25" s="249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</row>
    <row r="26" spans="1:28" x14ac:dyDescent="0.2">
      <c r="A26" s="255" t="s">
        <v>125</v>
      </c>
      <c r="B26" s="107" t="s">
        <v>4</v>
      </c>
      <c r="C26" s="108">
        <v>0</v>
      </c>
      <c r="D26" s="108">
        <v>0</v>
      </c>
      <c r="E26" s="108">
        <v>0</v>
      </c>
      <c r="F26" s="108">
        <v>0</v>
      </c>
      <c r="G26" s="108">
        <v>0</v>
      </c>
      <c r="H26" s="108">
        <v>0</v>
      </c>
      <c r="I26" s="108">
        <v>0</v>
      </c>
      <c r="J26" s="108"/>
      <c r="K26" s="108"/>
      <c r="L26" s="108"/>
      <c r="M26" s="109"/>
      <c r="N26" s="108"/>
      <c r="O26" s="110">
        <f>SUM(C27:L27)</f>
        <v>0</v>
      </c>
      <c r="P26" s="111" t="s">
        <v>46</v>
      </c>
      <c r="R26" s="244" t="s">
        <v>89</v>
      </c>
      <c r="S26" s="237">
        <f>IF(COUNT(C32:C32) &gt; 2, SUM(C32:C32)-MIN(C32:C32)-SMALL(C32:C32,2), SUM(C32:C32))</f>
        <v>2.5</v>
      </c>
      <c r="T26" s="237">
        <f>IF(COUNT(C32:D32) &gt; 2, SUM(C32:D32)-MIN(C32:D32)-SMALL(C32:D32,2), SUM(C32:D32))</f>
        <v>4.5</v>
      </c>
      <c r="U26" s="237">
        <f>IF(COUNT(C32:E32) &gt; 2, SUM(C32:E32)-MIN(C32:E32)-SMALL(C32:E32,2), SUM(C32:E32))</f>
        <v>8</v>
      </c>
      <c r="V26" s="237">
        <f>IF(COUNT(C32:F32) &gt; 2, SUM(C32:F32)-MIN(C32:F32)-SMALL(C32:F32,2), SUM(C32:F32))</f>
        <v>14.5</v>
      </c>
      <c r="W26" s="237">
        <f>IF(COUNT(C32:G32) &gt; 2, SUM(C32:G32)-MIN(C32:G32)-SMALL(C32:G32,2), SUM(C32:G32))</f>
        <v>17</v>
      </c>
      <c r="X26" s="237">
        <f>IF(COUNT(C32:H32) &gt; 2, SUM(C32:H32)-MIN(C32:H32)-SMALL(C32:H32,2), SUM(C32:H32))</f>
        <v>20</v>
      </c>
      <c r="Y26" s="237">
        <f>IF(COUNT(C32:I32) &gt; 2, SUM(C32:I32)-MIN(C32:I32)-SMALL(C32:I32,2), SUM(C32:I32))</f>
        <v>25</v>
      </c>
      <c r="Z26" s="237">
        <f>IF(COUNT(C32:J32) &gt; 2, SUM(C32:J32)-MIN(C32:J32)-SMALL(C32:J32,2), SUM(C32:J32))</f>
        <v>30</v>
      </c>
      <c r="AA26" s="237">
        <f>IF(COUNT(C32:K32) &gt; 2, SUM(C32:K32)-MIN(C32:K32)-SMALL(C32:K32,2), SUM(C32:K32))</f>
        <v>30</v>
      </c>
      <c r="AB26" s="237">
        <f>IF(COUNT(C32:L32) &gt; 2, SUM(C32:L32)-MIN(C32:L32)-SMALL(C32:L32,2), SUM(C32:L32))</f>
        <v>30</v>
      </c>
    </row>
    <row r="27" spans="1:28" x14ac:dyDescent="0.2">
      <c r="A27" s="256"/>
      <c r="B27" s="112" t="s">
        <v>5</v>
      </c>
      <c r="C27" s="108">
        <v>0</v>
      </c>
      <c r="D27" s="108">
        <v>0</v>
      </c>
      <c r="E27" s="108">
        <v>0</v>
      </c>
      <c r="F27" s="108">
        <v>0</v>
      </c>
      <c r="G27" s="108">
        <v>0</v>
      </c>
      <c r="H27" s="108">
        <v>0</v>
      </c>
      <c r="I27" s="108">
        <v>0</v>
      </c>
      <c r="J27" s="108"/>
      <c r="K27" s="108"/>
      <c r="L27" s="108"/>
      <c r="M27" s="109"/>
      <c r="N27" s="109"/>
      <c r="O27" s="110">
        <f>IF(COUNT(C27:L27) &gt; 2, SUM(C27:L27)-MIN(C27:L27)-SMALL(C27:L27,2), SUM(C27:L27))</f>
        <v>0</v>
      </c>
      <c r="P27" s="115" t="s">
        <v>57</v>
      </c>
      <c r="R27" s="245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</row>
    <row r="28" spans="1:28" x14ac:dyDescent="0.2">
      <c r="A28" s="256"/>
      <c r="B28" s="112" t="s">
        <v>6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59"/>
      <c r="N28" s="59"/>
      <c r="O28" s="100">
        <f>SUM(C28:M28)</f>
        <v>0</v>
      </c>
      <c r="P28" s="115" t="s">
        <v>48</v>
      </c>
      <c r="R28" s="245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</row>
    <row r="29" spans="1:28" x14ac:dyDescent="0.2">
      <c r="A29" s="257"/>
      <c r="B29" s="116" t="s">
        <v>45</v>
      </c>
      <c r="C29" s="117">
        <f>RANK(S22,S6:S73,0)</f>
        <v>15</v>
      </c>
      <c r="D29" s="117">
        <f t="shared" ref="D29:L29" si="4">RANK(T22,T6:T73,0)</f>
        <v>17</v>
      </c>
      <c r="E29" s="117">
        <f t="shared" si="4"/>
        <v>17</v>
      </c>
      <c r="F29" s="117">
        <f t="shared" si="4"/>
        <v>17</v>
      </c>
      <c r="G29" s="117">
        <f t="shared" si="4"/>
        <v>17</v>
      </c>
      <c r="H29" s="117">
        <f t="shared" si="4"/>
        <v>17</v>
      </c>
      <c r="I29" s="117">
        <f t="shared" si="4"/>
        <v>17</v>
      </c>
      <c r="J29" s="117">
        <f t="shared" si="4"/>
        <v>17</v>
      </c>
      <c r="K29" s="117">
        <f t="shared" si="4"/>
        <v>17</v>
      </c>
      <c r="L29" s="117">
        <f t="shared" si="4"/>
        <v>17</v>
      </c>
      <c r="M29" s="118"/>
      <c r="N29" s="118"/>
      <c r="O29" s="110" t="str">
        <f>IF(O27&gt;0, O27*75, "0")</f>
        <v>0</v>
      </c>
      <c r="P29" s="119" t="s">
        <v>49</v>
      </c>
      <c r="R29" s="246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</row>
    <row r="30" spans="1:28" ht="4.5" customHeight="1" x14ac:dyDescent="0.2">
      <c r="A30" s="120"/>
      <c r="B30" s="121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33"/>
      <c r="P30" s="123"/>
      <c r="R30" s="242" t="s">
        <v>20</v>
      </c>
      <c r="S30" s="236">
        <f>IF(COUNT(C37:C37) &gt; 2, SUM(C37:C37)-MIN(C37:C37)-SMALL(C37:C37,2), SUM(C37:C37))</f>
        <v>0</v>
      </c>
      <c r="T30" s="236">
        <f>IF(COUNT(C37:D37) &gt; 2, SUM(C37:D37)-MIN(C37:D37)-SMALL(C37:D37,2), SUM(C37:D37))</f>
        <v>7.5</v>
      </c>
      <c r="U30" s="236">
        <f>IF(COUNT(C37:E37) &gt; 2, SUM(C37:E37)-MIN(C37:E37)-SMALL(C37:E37,2), SUM(C37:E37))</f>
        <v>7.5</v>
      </c>
      <c r="V30" s="236">
        <f>IF(COUNT(C37:F37) &gt; 2, SUM(C37:F37)-MIN(C37:F37)-SMALL(C37:F37,2), SUM(C37:F37))</f>
        <v>12.5</v>
      </c>
      <c r="W30" s="236">
        <f>IF(COUNT(C37:G37) &gt; 2, SUM(C37:G37)-MIN(C37:G37)-SMALL(C37:G37,2), SUM(C37:G37))</f>
        <v>16</v>
      </c>
      <c r="X30" s="236">
        <f>IF(COUNT(C37:H37) &gt; 2, SUM(C37:H37)-MIN(C37:H37)-SMALL(C37:H37,2), SUM(C37:H37))</f>
        <v>23</v>
      </c>
      <c r="Y30" s="236">
        <f>IF(COUNT(C37:I37) &gt; 2, SUM(C37:I37)-MIN(C37:I37)-SMALL(C37:I37,2), SUM(C37:I37))</f>
        <v>29</v>
      </c>
      <c r="Z30" s="236">
        <f>IF(COUNT(C37:J37) &gt; 2, SUM(C37:J37)-MIN(C37:J37)-SMALL(C37:J37,2), SUM(C37:J37))</f>
        <v>35.5</v>
      </c>
      <c r="AA30" s="236">
        <f>IF(COUNT(C37:K37) &gt; 2, SUM(C37:K37)-MIN(C37:K37)-SMALL(C37:K37,2), SUM(C37:K37))</f>
        <v>35.5</v>
      </c>
      <c r="AB30" s="236">
        <f>IF(COUNT(C37:L37) &gt; 2, SUM(C37:L37)-MIN(C37:L37)-SMALL(C37:L37,2), SUM(C37:L37))</f>
        <v>35.5</v>
      </c>
    </row>
    <row r="31" spans="1:28" x14ac:dyDescent="0.2">
      <c r="A31" s="252" t="s">
        <v>89</v>
      </c>
      <c r="B31" s="124" t="s">
        <v>4</v>
      </c>
      <c r="C31" s="125">
        <v>13</v>
      </c>
      <c r="D31" s="125">
        <v>14</v>
      </c>
      <c r="E31" s="125">
        <v>2</v>
      </c>
      <c r="F31" s="125">
        <v>5</v>
      </c>
      <c r="G31" s="125">
        <v>14</v>
      </c>
      <c r="H31" s="125">
        <v>12</v>
      </c>
      <c r="I31" s="125">
        <v>8</v>
      </c>
      <c r="J31" s="125">
        <v>8</v>
      </c>
      <c r="K31" s="125"/>
      <c r="L31" s="125"/>
      <c r="M31" s="109"/>
      <c r="N31" s="125"/>
      <c r="O31" s="126">
        <f>SUM(C32:L32)</f>
        <v>34</v>
      </c>
      <c r="P31" s="127" t="s">
        <v>46</v>
      </c>
      <c r="R31" s="242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</row>
    <row r="32" spans="1:28" x14ac:dyDescent="0.2">
      <c r="A32" s="253"/>
      <c r="B32" s="128" t="s">
        <v>5</v>
      </c>
      <c r="C32" s="125">
        <v>2.5</v>
      </c>
      <c r="D32" s="125">
        <v>2</v>
      </c>
      <c r="E32" s="125">
        <v>8</v>
      </c>
      <c r="F32" s="125">
        <v>6.5</v>
      </c>
      <c r="G32" s="125">
        <v>2</v>
      </c>
      <c r="H32" s="125">
        <v>3</v>
      </c>
      <c r="I32" s="125">
        <v>5</v>
      </c>
      <c r="J32" s="125">
        <v>5</v>
      </c>
      <c r="K32" s="125"/>
      <c r="L32" s="125"/>
      <c r="M32" s="109"/>
      <c r="N32" s="109"/>
      <c r="O32" s="126">
        <f>IF(COUNT(C32:L32) &gt; 2, SUM(C32:L32)-MIN(C32:L32)-SMALL(C32:L32,2), SUM(C32:L32))</f>
        <v>30</v>
      </c>
      <c r="P32" s="129" t="s">
        <v>57</v>
      </c>
      <c r="R32" s="242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</row>
    <row r="33" spans="1:28" x14ac:dyDescent="0.2">
      <c r="A33" s="253"/>
      <c r="B33" s="128" t="s">
        <v>6</v>
      </c>
      <c r="C33" s="26"/>
      <c r="D33" s="26"/>
      <c r="E33" s="26">
        <v>70</v>
      </c>
      <c r="F33" s="26"/>
      <c r="G33" s="26"/>
      <c r="H33" s="26"/>
      <c r="I33" s="26"/>
      <c r="J33" s="26"/>
      <c r="K33" s="26"/>
      <c r="L33" s="26"/>
      <c r="M33" s="38"/>
      <c r="N33" s="38"/>
      <c r="O33" s="99">
        <f>SUM(C33:M33)</f>
        <v>70</v>
      </c>
      <c r="P33" s="129" t="s">
        <v>48</v>
      </c>
      <c r="R33" s="242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</row>
    <row r="34" spans="1:28" x14ac:dyDescent="0.2">
      <c r="A34" s="254"/>
      <c r="B34" s="130" t="s">
        <v>45</v>
      </c>
      <c r="C34" s="131">
        <f t="shared" ref="C34:L34" si="5">RANK(S26,S6:S73,0)</f>
        <v>13</v>
      </c>
      <c r="D34" s="131">
        <f t="shared" si="5"/>
        <v>15</v>
      </c>
      <c r="E34" s="131">
        <f t="shared" si="5"/>
        <v>4</v>
      </c>
      <c r="F34" s="131">
        <f t="shared" si="5"/>
        <v>5</v>
      </c>
      <c r="G34" s="131">
        <f t="shared" si="5"/>
        <v>12</v>
      </c>
      <c r="H34" s="131">
        <f t="shared" si="5"/>
        <v>13</v>
      </c>
      <c r="I34" s="131">
        <f t="shared" si="5"/>
        <v>11</v>
      </c>
      <c r="J34" s="131">
        <f t="shared" si="5"/>
        <v>12</v>
      </c>
      <c r="K34" s="131">
        <f t="shared" si="5"/>
        <v>12</v>
      </c>
      <c r="L34" s="131">
        <f t="shared" si="5"/>
        <v>12</v>
      </c>
      <c r="M34" s="118"/>
      <c r="N34" s="118"/>
      <c r="O34" s="126">
        <f>IF(O32&gt;0, O32*75, "0")</f>
        <v>2250</v>
      </c>
      <c r="P34" s="132" t="s">
        <v>49</v>
      </c>
      <c r="R34" s="243" t="s">
        <v>126</v>
      </c>
      <c r="S34" s="236">
        <f>IF(COUNT(C42:C42) &gt; 2, SUM(C42:C42)-MIN(C42:C42)-SMALL(C42:C42,2), SUM(C42:C42))</f>
        <v>4.5</v>
      </c>
      <c r="T34" s="236">
        <f>IF(COUNT(C42:D42) &gt; 2, SUM(C42:D42)-MIN(C42:D42)-SMALL(C42:D42,2), SUM(C42:D42))</f>
        <v>9.5</v>
      </c>
      <c r="U34" s="236">
        <f>IF(COUNT(C42:E42) &gt; 2, SUM(C42:E42)-MIN(C42:E42)-SMALL(C42:E42,2), SUM(C42:E42))</f>
        <v>5</v>
      </c>
      <c r="V34" s="236">
        <f>IF(COUNT(C42:F42) &gt; 2, SUM(C42:F42)-MIN(C42:F42)-SMALL(C42:F42,2), SUM(C42:F42))</f>
        <v>13</v>
      </c>
      <c r="W34" s="236">
        <f>IF(COUNT(C42:G42) &gt; 2, SUM(C42:G42)-MIN(C42:G42)-SMALL(C42:G42,2), SUM(C42:G42))</f>
        <v>17.5</v>
      </c>
      <c r="X34" s="236">
        <f>IF(COUNT(C42:H42) &gt; 2, SUM(C42:H42)-MIN(C42:H42)-SMALL(C42:H42,2), SUM(C42:H42))</f>
        <v>25.5</v>
      </c>
      <c r="Y34" s="236">
        <f>IF(COUNT(C42:I42) &gt; 2, SUM(C42:I42)-MIN(C42:I42)-SMALL(C42:I42,2), SUM(C42:I42))</f>
        <v>29.5</v>
      </c>
      <c r="Z34" s="236">
        <f>IF(COUNT(C42:J42) &gt; 2, SUM(C42:J42)-MIN(C42:J42)-SMALL(C42:J42,2), SUM(C42:J42))</f>
        <v>37.5</v>
      </c>
      <c r="AA34" s="236">
        <f>IF(COUNT(C42:K42) &gt; 2, SUM(C42:K42)-MIN(C42:K42)-SMALL(C42:K42,2), SUM(C42:K42))</f>
        <v>37.5</v>
      </c>
      <c r="AB34" s="236">
        <f>IF(COUNT(C42:L42) &gt; 2, SUM(C42:L42)-MIN(C42:L42)-SMALL(C42:L42,2), SUM(C42:L42))</f>
        <v>37.5</v>
      </c>
    </row>
    <row r="35" spans="1:28" ht="4.5" customHeight="1" x14ac:dyDescent="0.2">
      <c r="A35" s="120" t="s">
        <v>120</v>
      </c>
      <c r="B35" s="121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33"/>
      <c r="P35" s="123"/>
      <c r="R35" s="243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</row>
    <row r="36" spans="1:28" x14ac:dyDescent="0.2">
      <c r="A36" s="255" t="s">
        <v>20</v>
      </c>
      <c r="B36" s="107" t="s">
        <v>4</v>
      </c>
      <c r="C36" s="108">
        <v>0</v>
      </c>
      <c r="D36" s="108">
        <v>3</v>
      </c>
      <c r="E36" s="108">
        <v>11</v>
      </c>
      <c r="F36" s="108">
        <v>8</v>
      </c>
      <c r="G36" s="108">
        <v>12</v>
      </c>
      <c r="H36" s="108">
        <v>4</v>
      </c>
      <c r="I36" s="108">
        <v>6</v>
      </c>
      <c r="J36" s="108">
        <v>5</v>
      </c>
      <c r="K36" s="108"/>
      <c r="L36" s="108"/>
      <c r="M36" s="109"/>
      <c r="N36" s="108"/>
      <c r="O36" s="110">
        <f>SUM(C37:L37)</f>
        <v>38.5</v>
      </c>
      <c r="P36" s="111" t="s">
        <v>46</v>
      </c>
      <c r="R36" s="243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</row>
    <row r="37" spans="1:28" x14ac:dyDescent="0.2">
      <c r="A37" s="256"/>
      <c r="B37" s="112" t="s">
        <v>5</v>
      </c>
      <c r="C37" s="113">
        <v>0</v>
      </c>
      <c r="D37" s="113">
        <v>7.5</v>
      </c>
      <c r="E37" s="113">
        <v>3.5</v>
      </c>
      <c r="F37" s="113">
        <v>5</v>
      </c>
      <c r="G37" s="113">
        <v>3</v>
      </c>
      <c r="H37" s="113">
        <v>7</v>
      </c>
      <c r="I37" s="113">
        <v>6</v>
      </c>
      <c r="J37" s="113">
        <v>6.5</v>
      </c>
      <c r="K37" s="113"/>
      <c r="L37" s="113"/>
      <c r="M37" s="114"/>
      <c r="N37" s="114"/>
      <c r="O37" s="110">
        <f>IF(COUNT(C37:L37) &gt; 2, SUM(C37:L37)-MIN(C37:L37)-SMALL(C37:L37,2), SUM(C37:L37))</f>
        <v>35.5</v>
      </c>
      <c r="P37" s="115" t="s">
        <v>57</v>
      </c>
      <c r="R37" s="243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</row>
    <row r="38" spans="1:28" x14ac:dyDescent="0.2">
      <c r="A38" s="256"/>
      <c r="B38" s="112" t="s">
        <v>6</v>
      </c>
      <c r="C38" s="36"/>
      <c r="D38" s="36">
        <v>60</v>
      </c>
      <c r="E38" s="36"/>
      <c r="F38" s="36"/>
      <c r="G38" s="36"/>
      <c r="H38" s="36">
        <v>30</v>
      </c>
      <c r="I38" s="36"/>
      <c r="J38" s="36"/>
      <c r="K38" s="36"/>
      <c r="L38" s="36"/>
      <c r="M38" s="59"/>
      <c r="N38" s="59"/>
      <c r="O38" s="100">
        <f>SUM(C38:M38)</f>
        <v>90</v>
      </c>
      <c r="P38" s="115" t="s">
        <v>48</v>
      </c>
      <c r="R38" s="247" t="s">
        <v>127</v>
      </c>
      <c r="S38" s="236">
        <f>IF(COUNT(C47:C47) &gt; 2, SUM(C47:C47)-MIN(C47:C47)-SMALL(C47:C47,2), SUM(C47:C47))</f>
        <v>6.5</v>
      </c>
      <c r="T38" s="236">
        <f>IF(COUNT(C47:D47) &gt; 2, SUM(C47:D47)-MIN(C47:D47)-SMALL(C47:D47,2), SUM(C47:D47))</f>
        <v>15</v>
      </c>
      <c r="U38" s="236">
        <f>IF(COUNT(C47:E47) &gt; 2, SUM(C47:E47)-MIN(C47:E47)-SMALL(C47:E47,2), SUM(C47:E47))</f>
        <v>8.5</v>
      </c>
      <c r="V38" s="236">
        <f>IF(COUNT(C47:F47) &gt; 2, SUM(C47:F47)-MIN(C47:F47)-SMALL(C47:F47,2), SUM(C47:F47))</f>
        <v>15</v>
      </c>
      <c r="W38" s="236">
        <f>IF(COUNT(C47:G47) &gt; 2, SUM(C47:G47)-MIN(C47:G47)-SMALL(C47:G47,2), SUM(C47:G47))</f>
        <v>23</v>
      </c>
      <c r="X38" s="236">
        <f>IF(COUNT(C47:H47) &gt; 2, SUM(C47:H47)-MIN(C47:H47)-SMALL(C47:H47,2), SUM(C47:H47))</f>
        <v>28.5</v>
      </c>
      <c r="Y38" s="236">
        <f>IF(COUNT(C47:I47) &gt; 2, SUM(C47:I47)-MIN(C47:I47)-SMALL(C47:I47,2), SUM(C47:I47))</f>
        <v>34</v>
      </c>
      <c r="Z38" s="236">
        <f>IF(COUNT(C47:J47) &gt; 2, SUM(C47:J47)-MIN(C47:J47)-SMALL(C47:J47,2), SUM(C47:J47))</f>
        <v>39.5</v>
      </c>
      <c r="AA38" s="236">
        <f>IF(COUNT(C47:K47) &gt; 2, SUM(C47:K47)-MIN(C47:K47)-SMALL(C47:K47,2), SUM(C47:K47))</f>
        <v>39.5</v>
      </c>
      <c r="AB38" s="236">
        <f>IF(COUNT(C47:L47) &gt; 2, SUM(C47:L47)-MIN(C47:L47)-SMALL(C47:L47,2), SUM(C47:L47))</f>
        <v>39.5</v>
      </c>
    </row>
    <row r="39" spans="1:28" x14ac:dyDescent="0.2">
      <c r="A39" s="257"/>
      <c r="B39" s="116" t="s">
        <v>45</v>
      </c>
      <c r="C39" s="117">
        <f t="shared" ref="C39:L39" si="6">RANK(S30,S6:S73,0)</f>
        <v>15</v>
      </c>
      <c r="D39" s="117">
        <f t="shared" si="6"/>
        <v>11</v>
      </c>
      <c r="E39" s="117">
        <f t="shared" si="6"/>
        <v>7</v>
      </c>
      <c r="F39" s="117">
        <f t="shared" si="6"/>
        <v>11</v>
      </c>
      <c r="G39" s="117">
        <f t="shared" si="6"/>
        <v>14</v>
      </c>
      <c r="H39" s="117">
        <f t="shared" si="6"/>
        <v>10</v>
      </c>
      <c r="I39" s="117">
        <f t="shared" si="6"/>
        <v>10</v>
      </c>
      <c r="J39" s="117">
        <f t="shared" si="6"/>
        <v>9</v>
      </c>
      <c r="K39" s="117">
        <f t="shared" si="6"/>
        <v>9</v>
      </c>
      <c r="L39" s="117">
        <f t="shared" si="6"/>
        <v>9</v>
      </c>
      <c r="M39" s="118"/>
      <c r="N39" s="118"/>
      <c r="O39" s="110">
        <f>IF(O37&gt;0, O37*75, "0")</f>
        <v>2662.5</v>
      </c>
      <c r="P39" s="119" t="s">
        <v>49</v>
      </c>
      <c r="R39" s="247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</row>
    <row r="40" spans="1:28" ht="4.5" customHeight="1" x14ac:dyDescent="0.2">
      <c r="A40" s="120"/>
      <c r="B40" s="121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33"/>
      <c r="P40" s="123"/>
      <c r="R40" s="247"/>
      <c r="S40" s="236"/>
      <c r="T40" s="236"/>
      <c r="U40" s="236"/>
      <c r="V40" s="236"/>
      <c r="W40" s="236"/>
      <c r="X40" s="236"/>
      <c r="Y40" s="236"/>
      <c r="Z40" s="236"/>
      <c r="AA40" s="236"/>
      <c r="AB40" s="236"/>
    </row>
    <row r="41" spans="1:28" x14ac:dyDescent="0.2">
      <c r="A41" s="252" t="s">
        <v>126</v>
      </c>
      <c r="B41" s="124" t="s">
        <v>4</v>
      </c>
      <c r="C41" s="125">
        <v>9</v>
      </c>
      <c r="D41" s="125">
        <v>8</v>
      </c>
      <c r="E41" s="125">
        <v>12</v>
      </c>
      <c r="F41" s="125">
        <v>2</v>
      </c>
      <c r="G41" s="125">
        <v>13</v>
      </c>
      <c r="H41" s="125">
        <v>2</v>
      </c>
      <c r="I41" s="125">
        <v>10</v>
      </c>
      <c r="J41" s="125">
        <v>2</v>
      </c>
      <c r="K41" s="125"/>
      <c r="L41" s="125"/>
      <c r="M41" s="109"/>
      <c r="N41" s="125"/>
      <c r="O41" s="126">
        <f>SUM(C42:L42)</f>
        <v>43</v>
      </c>
      <c r="P41" s="127" t="s">
        <v>46</v>
      </c>
      <c r="R41" s="247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</row>
    <row r="42" spans="1:28" x14ac:dyDescent="0.2">
      <c r="A42" s="253"/>
      <c r="B42" s="128" t="s">
        <v>5</v>
      </c>
      <c r="C42" s="125">
        <v>4.5</v>
      </c>
      <c r="D42" s="125">
        <v>5</v>
      </c>
      <c r="E42" s="125">
        <v>3</v>
      </c>
      <c r="F42" s="125">
        <v>8</v>
      </c>
      <c r="G42" s="125">
        <v>2.5</v>
      </c>
      <c r="H42" s="125">
        <v>8</v>
      </c>
      <c r="I42" s="125">
        <v>4</v>
      </c>
      <c r="J42" s="125">
        <v>8</v>
      </c>
      <c r="K42" s="125"/>
      <c r="L42" s="125"/>
      <c r="M42" s="109"/>
      <c r="N42" s="109"/>
      <c r="O42" s="126">
        <f>IF(COUNT(C42:L42) &gt; 2, SUM(C42:L42)-MIN(C42:L42)-SMALL(C42:L42,2), SUM(C42:L42))</f>
        <v>37.5</v>
      </c>
      <c r="P42" s="129" t="s">
        <v>57</v>
      </c>
      <c r="R42" s="243" t="s">
        <v>109</v>
      </c>
      <c r="S42" s="236">
        <f>IF(COUNT(C52:C52) &gt; 2, SUM(C52:C52)-MIN(C52:C52)-SMALL(C52:C52,2), SUM(C52:C52))</f>
        <v>6</v>
      </c>
      <c r="T42" s="236">
        <f>IF(COUNT(C52:D52) &gt; 2, SUM(C52:D52)-MIN(C52:D52)-SMALL(C52:D52,2), SUM(C52:D52))</f>
        <v>6</v>
      </c>
      <c r="U42" s="236">
        <f>IF(COUNT(C52:E52) &gt; 2, SUM(C52:E52)-MIN(C52:E52)-SMALL(C52:E52,2), SUM(C52:E52))</f>
        <v>7</v>
      </c>
      <c r="V42" s="236">
        <f>IF(COUNT(C52:F52) &gt; 2, SUM(C52:F52)-MIN(C52:F52)-SMALL(C52:F52,2), SUM(C52:F52))</f>
        <v>13</v>
      </c>
      <c r="W42" s="236">
        <f>IF(COUNT(C52:G52) &gt; 2, SUM(C52:G52)-MIN(C52:G52)-SMALL(C52:G52,2), SUM(C52:G52))</f>
        <v>19</v>
      </c>
      <c r="X42" s="236">
        <f>IF(COUNT(C52:H52) &gt; 2, SUM(C52:H52)-MIN(C52:H52)-SMALL(C52:H52,2), SUM(C52:H52))</f>
        <v>24</v>
      </c>
      <c r="Y42" s="236">
        <f>IF(COUNT(C52:I52) &gt; 2, SUM(C52:I52)-MIN(C52:I52)-SMALL(C52:I52,2), SUM(C52:I52))</f>
        <v>31</v>
      </c>
      <c r="Z42" s="236">
        <f>IF(COUNT(C52:J52) &gt; 2, SUM(C52:J52)-MIN(C52:J52)-SMALL(C52:J52,2), SUM(C52:J52))</f>
        <v>35</v>
      </c>
      <c r="AA42" s="236">
        <f>IF(COUNT(C52:K52) &gt; 2, SUM(C52:K52)-MIN(C52:K52)-SMALL(C52:K52,2), SUM(C52:K52))</f>
        <v>35</v>
      </c>
      <c r="AB42" s="236">
        <f>IF(COUNT(C52:L52) &gt; 2, SUM(C52:L52)-MIN(C52:L52)-SMALL(C52:L52,2), SUM(C52:L52))</f>
        <v>35</v>
      </c>
    </row>
    <row r="43" spans="1:28" x14ac:dyDescent="0.2">
      <c r="A43" s="253"/>
      <c r="B43" s="128" t="s">
        <v>6</v>
      </c>
      <c r="C43" s="26"/>
      <c r="D43" s="26"/>
      <c r="E43" s="26"/>
      <c r="F43" s="26">
        <v>80</v>
      </c>
      <c r="G43" s="26"/>
      <c r="H43" s="26">
        <v>90</v>
      </c>
      <c r="I43" s="26"/>
      <c r="J43" s="26">
        <v>100</v>
      </c>
      <c r="K43" s="26"/>
      <c r="L43" s="26"/>
      <c r="M43" s="38"/>
      <c r="N43" s="38"/>
      <c r="O43" s="99">
        <f>SUM(C43:M43)</f>
        <v>270</v>
      </c>
      <c r="P43" s="129" t="s">
        <v>48</v>
      </c>
      <c r="R43" s="243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</row>
    <row r="44" spans="1:28" x14ac:dyDescent="0.2">
      <c r="A44" s="254"/>
      <c r="B44" s="130" t="s">
        <v>45</v>
      </c>
      <c r="C44" s="131">
        <f t="shared" ref="C44:L44" si="7">RANK(S34,S6:S73,0)</f>
        <v>9</v>
      </c>
      <c r="D44" s="131">
        <f t="shared" si="7"/>
        <v>8</v>
      </c>
      <c r="E44" s="131">
        <f t="shared" si="7"/>
        <v>13</v>
      </c>
      <c r="F44" s="131">
        <f t="shared" si="7"/>
        <v>8</v>
      </c>
      <c r="G44" s="131">
        <f t="shared" si="7"/>
        <v>10</v>
      </c>
      <c r="H44" s="131">
        <f t="shared" si="7"/>
        <v>7</v>
      </c>
      <c r="I44" s="131">
        <f t="shared" si="7"/>
        <v>9</v>
      </c>
      <c r="J44" s="131">
        <f t="shared" si="7"/>
        <v>5</v>
      </c>
      <c r="K44" s="131">
        <f t="shared" si="7"/>
        <v>5</v>
      </c>
      <c r="L44" s="131">
        <f t="shared" si="7"/>
        <v>5</v>
      </c>
      <c r="M44" s="118"/>
      <c r="N44" s="118"/>
      <c r="O44" s="126">
        <f>IF(O42&gt;0, O42*75, "0")</f>
        <v>2812.5</v>
      </c>
      <c r="P44" s="132" t="s">
        <v>49</v>
      </c>
      <c r="R44" s="243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</row>
    <row r="45" spans="1:28" ht="4.5" customHeight="1" x14ac:dyDescent="0.2">
      <c r="A45" s="122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33"/>
      <c r="P45" s="122"/>
      <c r="R45" s="243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</row>
    <row r="46" spans="1:28" x14ac:dyDescent="0.2">
      <c r="A46" s="267" t="s">
        <v>127</v>
      </c>
      <c r="B46" s="107" t="s">
        <v>4</v>
      </c>
      <c r="C46" s="117">
        <v>5</v>
      </c>
      <c r="D46" s="117">
        <v>1</v>
      </c>
      <c r="E46" s="117">
        <v>8</v>
      </c>
      <c r="F46" s="117">
        <v>7</v>
      </c>
      <c r="G46" s="117">
        <v>2</v>
      </c>
      <c r="H46" s="117">
        <v>7</v>
      </c>
      <c r="I46" s="117">
        <v>7</v>
      </c>
      <c r="J46" s="117">
        <v>13</v>
      </c>
      <c r="K46" s="117"/>
      <c r="L46" s="117"/>
      <c r="M46" s="118"/>
      <c r="N46" s="117"/>
      <c r="O46" s="110">
        <f>SUM(C47:L47)</f>
        <v>47</v>
      </c>
      <c r="P46" s="111" t="s">
        <v>46</v>
      </c>
      <c r="R46" s="242" t="s">
        <v>121</v>
      </c>
      <c r="S46" s="236">
        <f>IF(COUNT(C57:C57) &gt; 2, SUM(C57:C57)-MIN(C57:C57)-SMALL(C57:C57,2), SUM(C57:C57))</f>
        <v>8.5</v>
      </c>
      <c r="T46" s="236">
        <f>IF(COUNT(C57:D57) &gt; 2, SUM(C57:D57)-MIN(C57:D57)-SMALL(C57:D57,2), SUM(C57:D57))</f>
        <v>15.5</v>
      </c>
      <c r="U46" s="236">
        <f>IF(COUNT(C57:E57) &gt; 2, SUM(C57:E57)-MIN(C57:E57)-SMALL(C57:E57,2), SUM(C57:E57))</f>
        <v>8.5</v>
      </c>
      <c r="V46" s="236">
        <f>IF(COUNT(C57:F57) &gt; 2, SUM(C57:F57)-MIN(C57:F57)-SMALL(C57:F57,2), SUM(C57:F57))</f>
        <v>15.5</v>
      </c>
      <c r="W46" s="236">
        <f>IF(COUNT(C57:G57) &gt; 2, SUM(C57:G57)-MIN(C57:G57)-SMALL(C57:G57,2), SUM(C57:G57))</f>
        <v>19</v>
      </c>
      <c r="X46" s="236">
        <f>IF(COUNT(C57:H57) &gt; 2, SUM(C57:H57)-MIN(C57:H57)-SMALL(C57:H57,2), SUM(C57:H57))</f>
        <v>20.5</v>
      </c>
      <c r="Y46" s="236">
        <f>IF(COUNT(C57:I57) &gt; 2, SUM(C57:I57)-MIN(C57:I57)-SMALL(C57:I57,2), SUM(C57:I57))</f>
        <v>23</v>
      </c>
      <c r="Z46" s="236">
        <f>IF(COUNT(C57:J57) &gt; 2, SUM(C57:J57)-MIN(C57:J57)-SMALL(C57:J57,2), SUM(C57:J57))</f>
        <v>25</v>
      </c>
      <c r="AA46" s="236">
        <f>IF(COUNT(C57:K57) &gt; 2, SUM(C57:K57)-MIN(C57:K57)-SMALL(C57:K57,2), SUM(C57:K57))</f>
        <v>25</v>
      </c>
      <c r="AB46" s="236">
        <f>IF(COUNT(C57:L57) &gt; 2, SUM(C57:L57)-MIN(C57:L57)-SMALL(C57:L57,2), SUM(C57:L57))</f>
        <v>25</v>
      </c>
    </row>
    <row r="47" spans="1:28" x14ac:dyDescent="0.2">
      <c r="A47" s="268"/>
      <c r="B47" s="135" t="s">
        <v>5</v>
      </c>
      <c r="C47" s="117">
        <v>6.5</v>
      </c>
      <c r="D47" s="117">
        <v>8.5</v>
      </c>
      <c r="E47" s="117">
        <v>5</v>
      </c>
      <c r="F47" s="117">
        <v>5.5</v>
      </c>
      <c r="G47" s="117">
        <v>8</v>
      </c>
      <c r="H47" s="117">
        <v>5.5</v>
      </c>
      <c r="I47" s="117">
        <v>5.5</v>
      </c>
      <c r="J47" s="117">
        <v>2.5</v>
      </c>
      <c r="K47" s="117"/>
      <c r="L47" s="117"/>
      <c r="M47" s="118"/>
      <c r="N47" s="118"/>
      <c r="O47" s="110">
        <f>IF(COUNT(C47:L47) &gt; 2, SUM(C47:L47)-MIN(C47:L47)-SMALL(C47:L47,2), SUM(C47:L47))</f>
        <v>39.5</v>
      </c>
      <c r="P47" s="115" t="s">
        <v>57</v>
      </c>
      <c r="R47" s="242"/>
      <c r="S47" s="236"/>
      <c r="T47" s="236"/>
      <c r="U47" s="236"/>
      <c r="V47" s="236"/>
      <c r="W47" s="236"/>
      <c r="X47" s="236"/>
      <c r="Y47" s="236"/>
      <c r="Z47" s="236"/>
      <c r="AA47" s="236"/>
      <c r="AB47" s="236"/>
    </row>
    <row r="48" spans="1:28" x14ac:dyDescent="0.2">
      <c r="A48" s="268"/>
      <c r="B48" s="135" t="s">
        <v>6</v>
      </c>
      <c r="C48" s="36"/>
      <c r="D48" s="36">
        <v>120</v>
      </c>
      <c r="E48" s="36"/>
      <c r="F48" s="36"/>
      <c r="G48" s="36">
        <v>100</v>
      </c>
      <c r="H48" s="36"/>
      <c r="I48" s="36"/>
      <c r="J48" s="36"/>
      <c r="K48" s="36"/>
      <c r="L48" s="36"/>
      <c r="M48" s="117"/>
      <c r="N48" s="117"/>
      <c r="O48" s="100">
        <f>SUM(C48:M48)</f>
        <v>220</v>
      </c>
      <c r="P48" s="115" t="s">
        <v>48</v>
      </c>
      <c r="R48" s="242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</row>
    <row r="49" spans="1:28" x14ac:dyDescent="0.2">
      <c r="A49" s="269"/>
      <c r="B49" s="136" t="s">
        <v>45</v>
      </c>
      <c r="C49" s="117">
        <f t="shared" ref="C49:L49" si="8">RANK(S38,S6:S73,0)</f>
        <v>5</v>
      </c>
      <c r="D49" s="117">
        <f t="shared" si="8"/>
        <v>2</v>
      </c>
      <c r="E49" s="117">
        <f t="shared" si="8"/>
        <v>1</v>
      </c>
      <c r="F49" s="117">
        <f t="shared" si="8"/>
        <v>3</v>
      </c>
      <c r="G49" s="117">
        <f t="shared" si="8"/>
        <v>1</v>
      </c>
      <c r="H49" s="117">
        <f t="shared" si="8"/>
        <v>1</v>
      </c>
      <c r="I49" s="117">
        <f t="shared" si="8"/>
        <v>3</v>
      </c>
      <c r="J49" s="117">
        <f t="shared" si="8"/>
        <v>2</v>
      </c>
      <c r="K49" s="117">
        <f t="shared" si="8"/>
        <v>2</v>
      </c>
      <c r="L49" s="117">
        <f t="shared" si="8"/>
        <v>2</v>
      </c>
      <c r="M49" s="118"/>
      <c r="N49" s="118"/>
      <c r="O49" s="110">
        <f>IF(O47&gt;0, O47*75, "0")</f>
        <v>2962.5</v>
      </c>
      <c r="P49" s="119" t="s">
        <v>49</v>
      </c>
      <c r="R49" s="242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</row>
    <row r="50" spans="1:28" ht="4.5" customHeight="1" x14ac:dyDescent="0.2">
      <c r="A50" s="122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33"/>
      <c r="P50" s="122"/>
      <c r="R50" s="243" t="s">
        <v>122</v>
      </c>
      <c r="S50" s="236">
        <f>IF(COUNT(C62:C62) &gt; 2, SUM(C62:C62)-MIN(C62:C62)-SMALL(C62:C62,2), SUM(C62:C62))</f>
        <v>7</v>
      </c>
      <c r="T50" s="236">
        <f>IF(COUNT(C62:D62) &gt; 2, SUM(C62:D62)-MIN(C62:D62)-SMALL(C62:D62,2), SUM(C62:D62))</f>
        <v>11</v>
      </c>
      <c r="U50" s="236">
        <f>IF(COUNT(C62:E62) &gt; 2, SUM(C62:E62)-MIN(C62:E62)-SMALL(C62:E62,2), SUM(C62:E62))</f>
        <v>7</v>
      </c>
      <c r="V50" s="236">
        <f>IF(COUNT(C62:F62) &gt; 2, SUM(C62:F62)-MIN(C62:F62)-SMALL(C62:F62,2), SUM(C62:F62))</f>
        <v>11.5</v>
      </c>
      <c r="W50" s="236">
        <f>IF(COUNT(C62:G62) &gt; 2, SUM(C62:G62)-MIN(C62:G62)-SMALL(C62:G62,2), SUM(C62:G62))</f>
        <v>20</v>
      </c>
      <c r="X50" s="236">
        <f>IF(COUNT(C62:H62) &gt; 2, SUM(C62:H62)-MIN(C62:H62)-SMALL(C62:H62,2), SUM(C62:H62))</f>
        <v>26</v>
      </c>
      <c r="Y50" s="236">
        <f>IF(COUNT(C62:I62) &gt; 2, SUM(C62:I62)-MIN(C62:I62)-SMALL(C62:I62,2), SUM(C62:I62))</f>
        <v>30.5</v>
      </c>
      <c r="Z50" s="236">
        <f>IF(COUNT(C62:J62) &gt; 2, SUM(C62:J62)-MIN(C62:J62)-SMALL(C62:J62,2), SUM(C62:J62))</f>
        <v>36</v>
      </c>
      <c r="AA50" s="236">
        <f>IF(COUNT(C62:K62) &gt; 2, SUM(C62:K62)-MIN(C62:K62)-SMALL(C62:K62,2), SUM(C62:K62))</f>
        <v>36</v>
      </c>
      <c r="AB50" s="236">
        <f>IF(COUNT(C62:L62) &gt; 2, SUM(C62:L62)-MIN(C62:L62)-SMALL(C62:L62,2), SUM(C62:L62))</f>
        <v>36</v>
      </c>
    </row>
    <row r="51" spans="1:28" x14ac:dyDescent="0.2">
      <c r="A51" s="252" t="s">
        <v>109</v>
      </c>
      <c r="B51" s="124" t="s">
        <v>4</v>
      </c>
      <c r="C51" s="131">
        <v>6</v>
      </c>
      <c r="D51" s="131">
        <v>0</v>
      </c>
      <c r="E51" s="131">
        <v>4</v>
      </c>
      <c r="F51" s="131">
        <v>14</v>
      </c>
      <c r="G51" s="131">
        <v>6</v>
      </c>
      <c r="H51" s="131">
        <v>8</v>
      </c>
      <c r="I51" s="131">
        <v>4</v>
      </c>
      <c r="J51" s="131">
        <v>10</v>
      </c>
      <c r="K51" s="131"/>
      <c r="L51" s="131"/>
      <c r="M51" s="118"/>
      <c r="N51" s="131"/>
      <c r="O51" s="126">
        <f>SUM(C52:L52)</f>
        <v>37</v>
      </c>
      <c r="P51" s="127" t="s">
        <v>46</v>
      </c>
      <c r="R51" s="243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</row>
    <row r="52" spans="1:28" x14ac:dyDescent="0.2">
      <c r="A52" s="253"/>
      <c r="B52" s="128" t="s">
        <v>5</v>
      </c>
      <c r="C52" s="131">
        <v>6</v>
      </c>
      <c r="D52" s="131">
        <v>0</v>
      </c>
      <c r="E52" s="131">
        <v>7</v>
      </c>
      <c r="F52" s="131">
        <v>2</v>
      </c>
      <c r="G52" s="131">
        <v>6</v>
      </c>
      <c r="H52" s="131">
        <v>5</v>
      </c>
      <c r="I52" s="131">
        <v>7</v>
      </c>
      <c r="J52" s="131">
        <v>4</v>
      </c>
      <c r="K52" s="131"/>
      <c r="L52" s="131"/>
      <c r="M52" s="118"/>
      <c r="N52" s="118"/>
      <c r="O52" s="126">
        <f>IF(COUNT(C52:L52) &gt; 2, SUM(C52:L52)-MIN(C52:L52)-SMALL(C52:L52,2), SUM(C52:L52))</f>
        <v>35</v>
      </c>
      <c r="P52" s="129" t="s">
        <v>57</v>
      </c>
      <c r="R52" s="243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</row>
    <row r="53" spans="1:28" x14ac:dyDescent="0.2">
      <c r="A53" s="253"/>
      <c r="B53" s="128" t="s">
        <v>6</v>
      </c>
      <c r="C53" s="26"/>
      <c r="D53" s="26"/>
      <c r="E53" s="26"/>
      <c r="F53" s="26"/>
      <c r="G53" s="26"/>
      <c r="H53" s="26"/>
      <c r="I53" s="26">
        <v>20</v>
      </c>
      <c r="J53" s="26"/>
      <c r="K53" s="26"/>
      <c r="L53" s="26"/>
      <c r="M53" s="137"/>
      <c r="N53" s="131"/>
      <c r="O53" s="99">
        <f>SUM(C53:M53)</f>
        <v>20</v>
      </c>
      <c r="P53" s="129" t="s">
        <v>48</v>
      </c>
      <c r="R53" s="243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</row>
    <row r="54" spans="1:28" x14ac:dyDescent="0.2">
      <c r="A54" s="253"/>
      <c r="B54" s="130" t="s">
        <v>45</v>
      </c>
      <c r="C54" s="131">
        <f t="shared" ref="C54:L54" si="9">RANK(S42,S6:S73,0)</f>
        <v>6</v>
      </c>
      <c r="D54" s="131">
        <f t="shared" si="9"/>
        <v>12</v>
      </c>
      <c r="E54" s="131">
        <f t="shared" si="9"/>
        <v>10</v>
      </c>
      <c r="F54" s="131">
        <f t="shared" si="9"/>
        <v>8</v>
      </c>
      <c r="G54" s="131">
        <f t="shared" si="9"/>
        <v>6</v>
      </c>
      <c r="H54" s="131">
        <f t="shared" si="9"/>
        <v>9</v>
      </c>
      <c r="I54" s="131">
        <f t="shared" si="9"/>
        <v>7</v>
      </c>
      <c r="J54" s="131">
        <f t="shared" si="9"/>
        <v>10</v>
      </c>
      <c r="K54" s="131">
        <f t="shared" si="9"/>
        <v>10</v>
      </c>
      <c r="L54" s="131">
        <f t="shared" si="9"/>
        <v>10</v>
      </c>
      <c r="M54" s="118"/>
      <c r="N54" s="118"/>
      <c r="O54" s="126">
        <f>IF(O52&gt;0, O52*75, "0")</f>
        <v>2625</v>
      </c>
      <c r="P54" s="132" t="s">
        <v>49</v>
      </c>
      <c r="R54" s="247" t="s">
        <v>128</v>
      </c>
      <c r="S54" s="236">
        <f>IF(COUNT(C67:C67) &gt; 2, SUM(C67:C67)-MIN(C67:C67)-SMALL(C67:C67,2), SUM(C67:C67))</f>
        <v>3</v>
      </c>
      <c r="T54" s="236">
        <f>IF(COUNT(C67:D67) &gt; 2, SUM(C67:D67)-MIN(C67:D67)-SMALL(C67:D67,2), SUM(C67:D67))</f>
        <v>8.5</v>
      </c>
      <c r="U54" s="236">
        <f>IF(COUNT(C67:E67) &gt; 2, SUM(C67:E67)-MIN(C67:E67)-SMALL(C67:E67,2), SUM(C67:E67))</f>
        <v>7.5</v>
      </c>
      <c r="V54" s="236">
        <f>IF(COUNT(C67:F67) &gt; 2, SUM(C67:F67)-MIN(C67:F67)-SMALL(C67:F67,2), SUM(C67:F67))</f>
        <v>13</v>
      </c>
      <c r="W54" s="236">
        <f>IF(COUNT(C67:G67) &gt; 2, SUM(C67:G67)-MIN(C67:G67)-SMALL(C67:G67,2), SUM(C67:G67))</f>
        <v>18.5</v>
      </c>
      <c r="X54" s="236">
        <f>IF(COUNT(C67:H67) &gt; 2, SUM(C67:H67)-MIN(C67:H67)-SMALL(C67:H67,2), SUM(C67:H67))</f>
        <v>26</v>
      </c>
      <c r="Y54" s="236">
        <f>IF(COUNT(C67:I67) &gt; 2, SUM(C67:I67)-MIN(C67:I67)-SMALL(C67:I67,2), SUM(C67:I67))</f>
        <v>34</v>
      </c>
      <c r="Z54" s="236">
        <f>IF(COUNT(C67:J67) &gt; 2, SUM(C67:J67)-MIN(C67:J67)-SMALL(C67:J67,2), SUM(C67:J67))</f>
        <v>37</v>
      </c>
      <c r="AA54" s="236">
        <f>IF(COUNT(C67:K67) &gt; 2, SUM(C67:K67)-MIN(C67:K67)-SMALL(C67:K67,2), SUM(C67:K67))</f>
        <v>37</v>
      </c>
      <c r="AB54" s="236">
        <f>IF(COUNT(C67:L67) &gt; 2, SUM(C67:L67)-MIN(C67:L67)-SMALL(C67:L67,2), SUM(C67:L67))</f>
        <v>37</v>
      </c>
    </row>
    <row r="55" spans="1:28" ht="4.5" customHeight="1" x14ac:dyDescent="0.2">
      <c r="A55" s="120"/>
      <c r="B55" s="121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33"/>
      <c r="P55" s="123"/>
      <c r="R55" s="247"/>
      <c r="S55" s="236"/>
      <c r="T55" s="236"/>
      <c r="U55" s="236"/>
      <c r="V55" s="236"/>
      <c r="W55" s="236"/>
      <c r="X55" s="236"/>
      <c r="Y55" s="236"/>
      <c r="Z55" s="236"/>
      <c r="AA55" s="236"/>
      <c r="AB55" s="236"/>
    </row>
    <row r="56" spans="1:28" x14ac:dyDescent="0.2">
      <c r="A56" s="255" t="s">
        <v>121</v>
      </c>
      <c r="B56" s="107" t="s">
        <v>4</v>
      </c>
      <c r="C56" s="108">
        <v>1</v>
      </c>
      <c r="D56" s="108">
        <v>4</v>
      </c>
      <c r="E56" s="108">
        <v>0</v>
      </c>
      <c r="F56" s="108">
        <v>11</v>
      </c>
      <c r="G56" s="108">
        <v>16</v>
      </c>
      <c r="H56" s="108">
        <v>15</v>
      </c>
      <c r="I56" s="108">
        <v>13</v>
      </c>
      <c r="J56" s="108">
        <v>14</v>
      </c>
      <c r="K56" s="108"/>
      <c r="L56" s="108"/>
      <c r="M56" s="109"/>
      <c r="N56" s="108"/>
      <c r="O56" s="110">
        <f>SUM(C57:L57)</f>
        <v>26</v>
      </c>
      <c r="P56" s="111" t="s">
        <v>46</v>
      </c>
      <c r="R56" s="247"/>
      <c r="S56" s="236"/>
      <c r="T56" s="236"/>
      <c r="U56" s="236"/>
      <c r="V56" s="236"/>
      <c r="W56" s="236"/>
      <c r="X56" s="236"/>
      <c r="Y56" s="236"/>
      <c r="Z56" s="236"/>
      <c r="AA56" s="236"/>
      <c r="AB56" s="236"/>
    </row>
    <row r="57" spans="1:28" x14ac:dyDescent="0.2">
      <c r="A57" s="256"/>
      <c r="B57" s="112" t="s">
        <v>5</v>
      </c>
      <c r="C57" s="108">
        <v>8.5</v>
      </c>
      <c r="D57" s="108">
        <v>7</v>
      </c>
      <c r="E57" s="108">
        <v>0</v>
      </c>
      <c r="F57" s="108">
        <v>3.5</v>
      </c>
      <c r="G57" s="108">
        <v>1</v>
      </c>
      <c r="H57" s="108">
        <v>1.5</v>
      </c>
      <c r="I57" s="108">
        <v>2.5</v>
      </c>
      <c r="J57" s="108">
        <v>2</v>
      </c>
      <c r="K57" s="108"/>
      <c r="L57" s="108"/>
      <c r="M57" s="109"/>
      <c r="N57" s="109"/>
      <c r="O57" s="110">
        <f>IF(COUNT(C57:L57) &gt; 2, SUM(C57:L57)-MIN(C57:L57)-SMALL(C57:L57,2), SUM(C57:L57))</f>
        <v>25</v>
      </c>
      <c r="P57" s="115" t="s">
        <v>57</v>
      </c>
      <c r="R57" s="247"/>
      <c r="S57" s="236"/>
      <c r="T57" s="236"/>
      <c r="U57" s="236"/>
      <c r="V57" s="236"/>
      <c r="W57" s="236"/>
      <c r="X57" s="236"/>
      <c r="Y57" s="236"/>
      <c r="Z57" s="236"/>
      <c r="AA57" s="236"/>
      <c r="AB57" s="236"/>
    </row>
    <row r="58" spans="1:28" x14ac:dyDescent="0.2">
      <c r="A58" s="256"/>
      <c r="B58" s="112" t="s">
        <v>6</v>
      </c>
      <c r="C58" s="36">
        <v>110</v>
      </c>
      <c r="D58" s="36">
        <v>30</v>
      </c>
      <c r="E58" s="36"/>
      <c r="F58" s="36"/>
      <c r="G58" s="36"/>
      <c r="H58" s="36"/>
      <c r="I58" s="36"/>
      <c r="J58" s="36"/>
      <c r="K58" s="36"/>
      <c r="L58" s="36"/>
      <c r="M58" s="59"/>
      <c r="N58" s="59"/>
      <c r="O58" s="100">
        <f>SUM(C58:M58)</f>
        <v>140</v>
      </c>
      <c r="P58" s="115" t="s">
        <v>48</v>
      </c>
      <c r="R58" s="243" t="s">
        <v>90</v>
      </c>
      <c r="S58" s="236">
        <f>IF(COUNT(C72:C72) &gt; 2, SUM(C72:C72)-MIN(C72:C72)-SMALL(C72:C72,2), SUM(C72:C72))</f>
        <v>5</v>
      </c>
      <c r="T58" s="236">
        <f>IF(COUNT(C72:D72) &gt; 2, SUM(C72:D72)-MIN(C72:D72)-SMALL(C72:D72,2), SUM(C72:D72))</f>
        <v>11.5</v>
      </c>
      <c r="U58" s="236">
        <f>IF(COUNT(C72:E72) &gt; 2, SUM(C72:E72)-MIN(C72:E72)-SMALL(C72:E72,2), SUM(C72:E72))</f>
        <v>8.5</v>
      </c>
      <c r="V58" s="236">
        <f>IF(COUNT(C72:F72) &gt; 2, SUM(C72:F72)-MIN(C72:F72)-SMALL(C72:F72,2), SUM(C72:F72))</f>
        <v>15</v>
      </c>
      <c r="W58" s="236">
        <f>IF(COUNT(C72:G72) &gt; 2, SUM(C72:G72)-MIN(C72:G72)-SMALL(C72:G72,2), SUM(C72:G72))</f>
        <v>21.5</v>
      </c>
      <c r="X58" s="236">
        <f>IF(COUNT(C72:H72) &gt; 2, SUM(C72:H72)-MIN(C72:H72)-SMALL(C72:H72,2), SUM(C72:H72))</f>
        <v>26.5</v>
      </c>
      <c r="Y58" s="236">
        <f>IF(COUNT(C72:I72) &gt; 2, SUM(C72:I72)-MIN(C72:I72)-SMALL(C72:I72,2), SUM(C72:I72))</f>
        <v>35</v>
      </c>
      <c r="Z58" s="236">
        <f>IF(COUNT(C72:J72) &gt; 2, SUM(C72:J72)-MIN(C72:J72)-SMALL(C72:J72,2), SUM(C72:J72))</f>
        <v>39.5</v>
      </c>
      <c r="AA58" s="236">
        <f>IF(COUNT(C72:K72) &gt; 2, SUM(C72:K72)-MIN(C72:K72)-SMALL(C72:K72,2), SUM(C72:K72))</f>
        <v>39.5</v>
      </c>
      <c r="AB58" s="236">
        <f>IF(COUNT(C72:L72) &gt; 2, SUM(C72:L72)-MIN(C72:L72)-SMALL(C72:L72,2), SUM(C72:L72))</f>
        <v>39.5</v>
      </c>
    </row>
    <row r="59" spans="1:28" x14ac:dyDescent="0.2">
      <c r="A59" s="257"/>
      <c r="B59" s="116" t="s">
        <v>45</v>
      </c>
      <c r="C59" s="117">
        <f t="shared" ref="C59:L59" si="10">RANK(S46,S6:S73,0)</f>
        <v>1</v>
      </c>
      <c r="D59" s="117">
        <f t="shared" si="10"/>
        <v>1</v>
      </c>
      <c r="E59" s="117">
        <f t="shared" si="10"/>
        <v>1</v>
      </c>
      <c r="F59" s="117">
        <f t="shared" si="10"/>
        <v>2</v>
      </c>
      <c r="G59" s="117">
        <f t="shared" si="10"/>
        <v>6</v>
      </c>
      <c r="H59" s="117">
        <f t="shared" si="10"/>
        <v>12</v>
      </c>
      <c r="I59" s="117">
        <f t="shared" si="10"/>
        <v>13</v>
      </c>
      <c r="J59" s="117">
        <f t="shared" si="10"/>
        <v>14</v>
      </c>
      <c r="K59" s="117">
        <f t="shared" si="10"/>
        <v>14</v>
      </c>
      <c r="L59" s="117">
        <f t="shared" si="10"/>
        <v>14</v>
      </c>
      <c r="M59" s="118"/>
      <c r="N59" s="118"/>
      <c r="O59" s="110">
        <f>IF(O57&gt;0, O57*75, "0")</f>
        <v>1875</v>
      </c>
      <c r="P59" s="119" t="s">
        <v>49</v>
      </c>
      <c r="R59" s="243"/>
      <c r="S59" s="236"/>
      <c r="T59" s="236"/>
      <c r="U59" s="236"/>
      <c r="V59" s="236"/>
      <c r="W59" s="236"/>
      <c r="X59" s="236"/>
      <c r="Y59" s="236"/>
      <c r="Z59" s="236"/>
      <c r="AA59" s="236"/>
      <c r="AB59" s="236"/>
    </row>
    <row r="60" spans="1:28" ht="4.5" customHeight="1" x14ac:dyDescent="0.2">
      <c r="A60" s="120"/>
      <c r="B60" s="121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33"/>
      <c r="P60" s="123"/>
      <c r="R60" s="243"/>
      <c r="S60" s="236"/>
      <c r="T60" s="236"/>
      <c r="U60" s="236"/>
      <c r="V60" s="236"/>
      <c r="W60" s="236"/>
      <c r="X60" s="236"/>
      <c r="Y60" s="236"/>
      <c r="Z60" s="236"/>
      <c r="AA60" s="236"/>
      <c r="AB60" s="236"/>
    </row>
    <row r="61" spans="1:28" x14ac:dyDescent="0.2">
      <c r="A61" s="252" t="s">
        <v>122</v>
      </c>
      <c r="B61" s="124" t="s">
        <v>4</v>
      </c>
      <c r="C61" s="125">
        <v>4</v>
      </c>
      <c r="D61" s="125">
        <v>10</v>
      </c>
      <c r="E61" s="125">
        <v>9</v>
      </c>
      <c r="F61" s="125">
        <v>9</v>
      </c>
      <c r="G61" s="125">
        <v>1</v>
      </c>
      <c r="H61" s="125">
        <v>6</v>
      </c>
      <c r="I61" s="125">
        <v>11</v>
      </c>
      <c r="J61" s="125">
        <v>7</v>
      </c>
      <c r="K61" s="125"/>
      <c r="L61" s="125"/>
      <c r="M61" s="109"/>
      <c r="N61" s="125"/>
      <c r="O61" s="126">
        <f>SUM(C62:L62)</f>
        <v>43.5</v>
      </c>
      <c r="P61" s="127" t="s">
        <v>46</v>
      </c>
      <c r="R61" s="243"/>
      <c r="S61" s="236"/>
      <c r="T61" s="236"/>
      <c r="U61" s="236"/>
      <c r="V61" s="236"/>
      <c r="W61" s="236"/>
      <c r="X61" s="236"/>
      <c r="Y61" s="236"/>
      <c r="Z61" s="236"/>
      <c r="AA61" s="236"/>
      <c r="AB61" s="236"/>
    </row>
    <row r="62" spans="1:28" x14ac:dyDescent="0.2">
      <c r="A62" s="253"/>
      <c r="B62" s="128" t="s">
        <v>5</v>
      </c>
      <c r="C62" s="125">
        <v>7</v>
      </c>
      <c r="D62" s="125">
        <v>4</v>
      </c>
      <c r="E62" s="125">
        <v>4.5</v>
      </c>
      <c r="F62" s="125">
        <v>4.5</v>
      </c>
      <c r="G62" s="125">
        <v>8.5</v>
      </c>
      <c r="H62" s="125">
        <v>6</v>
      </c>
      <c r="I62" s="125">
        <v>3.5</v>
      </c>
      <c r="J62" s="125">
        <v>5.5</v>
      </c>
      <c r="K62" s="125"/>
      <c r="L62" s="125"/>
      <c r="M62" s="109"/>
      <c r="N62" s="109"/>
      <c r="O62" s="126">
        <f>IF(COUNT(C62:L62) &gt; 2, SUM(C62:L62)-MIN(C62:L62)-SMALL(C62:L62,2), SUM(C62:L62))</f>
        <v>36</v>
      </c>
      <c r="P62" s="129" t="s">
        <v>57</v>
      </c>
      <c r="R62" s="247" t="s">
        <v>17</v>
      </c>
      <c r="S62" s="236">
        <f>IF(COUNT(C77:C77) &gt; 2, SUM(C77:C77)-MIN(C77:C77)-SMALL(C77:C77,2), SUM(C77:C77))</f>
        <v>8</v>
      </c>
      <c r="T62" s="236">
        <f>IF(COUNT(C77:D77) &gt; 2, SUM(C77:D77)-MIN(C77:D77)-SMALL(C77:D77,2), SUM(C77:D77))</f>
        <v>10.5</v>
      </c>
      <c r="U62" s="236">
        <f>IF(COUNT(C77:E77) &gt; 2, SUM(C77:E77)-MIN(C77:E77)-SMALL(C77:E77,2), SUM(C77:E77))</f>
        <v>8</v>
      </c>
      <c r="V62" s="236">
        <f>IF(COUNT(C77:F77) &gt; 2, SUM(C77:F77)-MIN(C77:F77)-SMALL(F77:CF77,2), SUM(C77:F77))</f>
        <v>16</v>
      </c>
      <c r="W62" s="236">
        <f>IF(COUNT(C77:G77) &gt; 2, SUM(C77:G77)-MIN(C77:G77)-SMALL(C77:G77,2), SUM(C77:G77))</f>
        <v>20.5</v>
      </c>
      <c r="X62" s="236">
        <f>IF(COUNT(C77:H77) &gt; 2, SUM(C77:H77)-MIN(C77:H77)-SMALL(C77:H77,2), SUM(C77:H77))</f>
        <v>25.5</v>
      </c>
      <c r="Y62" s="236">
        <f>IF(COUNT(C77:I77) &gt; 2, SUM(C77:I77)-MIN(C77:I77)-SMALL(C77:I77,2), SUM(C77:I77))</f>
        <v>33</v>
      </c>
      <c r="Z62" s="236">
        <f>IF(COUNT(C77:J77) &gt; 2, SUM(C77:J77)-MIN(C77:J77)-SMALL(C77:J77,2), SUM(C77:J77))</f>
        <v>37.5</v>
      </c>
      <c r="AA62" s="236">
        <f>IF(COUNT(C77:K77) &gt; 2, SUM(C77:K77)-MIN(C77:K77)-SMALL(C77:K77,2), SUM(C77:K77))</f>
        <v>37.5</v>
      </c>
      <c r="AB62" s="236">
        <f>IF(COUNT(C77:L77) &gt; 2, SUM(C77:L77)-MIN(C77:L77)-SMALL(C77:L77,2), SUM(C77:L77))</f>
        <v>37.5</v>
      </c>
    </row>
    <row r="63" spans="1:28" x14ac:dyDescent="0.2">
      <c r="A63" s="253"/>
      <c r="B63" s="128" t="s">
        <v>6</v>
      </c>
      <c r="C63" s="26">
        <v>30</v>
      </c>
      <c r="D63" s="26"/>
      <c r="E63" s="26"/>
      <c r="F63" s="26"/>
      <c r="G63" s="26">
        <v>130</v>
      </c>
      <c r="H63" s="26"/>
      <c r="I63" s="26"/>
      <c r="J63" s="26"/>
      <c r="K63" s="26"/>
      <c r="L63" s="26"/>
      <c r="M63" s="38"/>
      <c r="N63" s="38"/>
      <c r="O63" s="99">
        <f>SUM(C63:M63)</f>
        <v>160</v>
      </c>
      <c r="P63" s="129" t="s">
        <v>48</v>
      </c>
      <c r="R63" s="247"/>
      <c r="S63" s="236"/>
      <c r="T63" s="236"/>
      <c r="U63" s="236"/>
      <c r="V63" s="236"/>
      <c r="W63" s="236"/>
      <c r="X63" s="236"/>
      <c r="Y63" s="236"/>
      <c r="Z63" s="236"/>
      <c r="AA63" s="236"/>
      <c r="AB63" s="236"/>
    </row>
    <row r="64" spans="1:28" x14ac:dyDescent="0.2">
      <c r="A64" s="254"/>
      <c r="B64" s="130" t="s">
        <v>45</v>
      </c>
      <c r="C64" s="131">
        <f t="shared" ref="C64:L64" si="11">RANK(S50,S6:S73,0)</f>
        <v>4</v>
      </c>
      <c r="D64" s="131">
        <f t="shared" si="11"/>
        <v>6</v>
      </c>
      <c r="E64" s="131">
        <f t="shared" si="11"/>
        <v>10</v>
      </c>
      <c r="F64" s="131">
        <f t="shared" si="11"/>
        <v>14</v>
      </c>
      <c r="G64" s="131">
        <f t="shared" si="11"/>
        <v>5</v>
      </c>
      <c r="H64" s="131">
        <f t="shared" si="11"/>
        <v>5</v>
      </c>
      <c r="I64" s="131">
        <f t="shared" si="11"/>
        <v>8</v>
      </c>
      <c r="J64" s="131">
        <f t="shared" si="11"/>
        <v>8</v>
      </c>
      <c r="K64" s="131">
        <f t="shared" si="11"/>
        <v>8</v>
      </c>
      <c r="L64" s="131">
        <f t="shared" si="11"/>
        <v>8</v>
      </c>
      <c r="M64" s="118"/>
      <c r="N64" s="118"/>
      <c r="O64" s="126">
        <f>IF(O62&gt;0, O62*75, "0")</f>
        <v>2700</v>
      </c>
      <c r="P64" s="132" t="s">
        <v>49</v>
      </c>
      <c r="R64" s="247"/>
      <c r="S64" s="236"/>
      <c r="T64" s="236"/>
      <c r="U64" s="236"/>
      <c r="V64" s="236"/>
      <c r="W64" s="236"/>
      <c r="X64" s="236"/>
      <c r="Y64" s="236"/>
      <c r="Z64" s="236"/>
      <c r="AA64" s="236"/>
      <c r="AB64" s="236"/>
    </row>
    <row r="65" spans="1:28" ht="4.5" customHeight="1" x14ac:dyDescent="0.2">
      <c r="A65" s="120"/>
      <c r="B65" s="121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33"/>
      <c r="P65" s="123"/>
      <c r="R65" s="247"/>
      <c r="S65" s="236"/>
      <c r="T65" s="236"/>
      <c r="U65" s="236"/>
      <c r="V65" s="236"/>
      <c r="W65" s="236"/>
      <c r="X65" s="236"/>
      <c r="Y65" s="236"/>
      <c r="Z65" s="236"/>
      <c r="AA65" s="236"/>
      <c r="AB65" s="236"/>
    </row>
    <row r="66" spans="1:28" x14ac:dyDescent="0.2">
      <c r="A66" s="268" t="s">
        <v>128</v>
      </c>
      <c r="B66" s="107" t="s">
        <v>4</v>
      </c>
      <c r="C66" s="117">
        <v>12</v>
      </c>
      <c r="D66" s="117">
        <v>7</v>
      </c>
      <c r="E66" s="117">
        <v>3</v>
      </c>
      <c r="F66" s="117">
        <v>13</v>
      </c>
      <c r="G66" s="117">
        <v>7</v>
      </c>
      <c r="H66" s="117">
        <v>3</v>
      </c>
      <c r="I66" s="117">
        <v>2</v>
      </c>
      <c r="J66" s="117">
        <v>16</v>
      </c>
      <c r="K66" s="117"/>
      <c r="L66" s="117"/>
      <c r="M66" s="118"/>
      <c r="N66" s="117"/>
      <c r="O66" s="110">
        <f>SUM(C67:L67)</f>
        <v>40.5</v>
      </c>
      <c r="P66" s="111" t="s">
        <v>46</v>
      </c>
      <c r="R66" s="243" t="s">
        <v>110</v>
      </c>
      <c r="S66" s="236">
        <f>IF(COUNT(C82:C82) &gt; 2, SUM(C82:C82)-MIN(C82:C82)-SMALL(C82:C82,2), SUM(C82:C82))</f>
        <v>5.5</v>
      </c>
      <c r="T66" s="236">
        <f>IF(COUNT(C82:D82) &gt; 2, SUM(C82:D82)-MIN(C82:D82)-SMALL(C82:D82,2), SUM(C82:D82))</f>
        <v>13.5</v>
      </c>
      <c r="U66" s="236">
        <f>IF(COUNT(C82:E82) &gt; 2, SUM(C82:E82)-MIN(C82:E82)-SMALL(C82:E82,2), SUM(C82:E82))</f>
        <v>8</v>
      </c>
      <c r="V66" s="236">
        <f>IF(COUNT(C82:F82) &gt; 2, SUM(C82:F82)-MIN(C82:F82)-SMALL(C82:F82,2), SUM(C82:F82))</f>
        <v>14.5</v>
      </c>
      <c r="W66" s="236">
        <f>IF(COUNT(C82:G82) &gt; 2, SUM(C82:G82)-MIN(C82:G82)-SMALL(C82:G82,2), SUM(C82:G82))</f>
        <v>22</v>
      </c>
      <c r="X66" s="236">
        <f>IF(COUNT(C82:H82) &gt; 2, SUM(C82:H82)-MIN(C82:H82)-SMALL(C82:H82,2), SUM(C82:H82))</f>
        <v>28.5</v>
      </c>
      <c r="Y66" s="236">
        <f>IF(COUNT(C82:I82) &gt; 2, SUM(C82:I82)-MIN(C82:I82)-SMALL(C82:I82,2), SUM(C82:I82))</f>
        <v>35</v>
      </c>
      <c r="Z66" s="236">
        <f>IF(COUNT(C82:J82) &gt; 2, SUM(C82:J82)-MIN(C82:J82)-SMALL(C82:J82,2), SUM(C82:J82))</f>
        <v>42.5</v>
      </c>
      <c r="AA66" s="236">
        <f>IF(COUNT(C82:K82) &gt; 2, SUM(C82:K82)-MIN(C82:K82)-SMALL(C82:K82,2), SUM(C82:K82))</f>
        <v>42.5</v>
      </c>
      <c r="AB66" s="236">
        <f>IF(COUNT(C82:L82) &gt; 2, SUM(C82:L82)-MIN(C82:L82)-SMALL(C82:L82,2), SUM(C82:L82))</f>
        <v>42.5</v>
      </c>
    </row>
    <row r="67" spans="1:28" x14ac:dyDescent="0.2">
      <c r="A67" s="268"/>
      <c r="B67" s="135" t="s">
        <v>5</v>
      </c>
      <c r="C67" s="117">
        <v>3</v>
      </c>
      <c r="D67" s="117">
        <v>5.5</v>
      </c>
      <c r="E67" s="117">
        <v>7.5</v>
      </c>
      <c r="F67" s="117">
        <v>2.5</v>
      </c>
      <c r="G67" s="117">
        <v>5.5</v>
      </c>
      <c r="H67" s="117">
        <v>7.5</v>
      </c>
      <c r="I67" s="117">
        <v>8</v>
      </c>
      <c r="J67" s="117">
        <v>1</v>
      </c>
      <c r="K67" s="117"/>
      <c r="L67" s="117"/>
      <c r="M67" s="118"/>
      <c r="N67" s="118"/>
      <c r="O67" s="110">
        <f>IF(COUNT(C67:L67) &gt; 2, SUM(C67:L67)-MIN(C67:L67)-SMALL(C67:L67,2), SUM(C67:L67))</f>
        <v>37</v>
      </c>
      <c r="P67" s="115" t="s">
        <v>57</v>
      </c>
      <c r="R67" s="243"/>
      <c r="S67" s="236"/>
      <c r="T67" s="236"/>
      <c r="U67" s="236"/>
      <c r="V67" s="236"/>
      <c r="W67" s="236"/>
      <c r="X67" s="236"/>
      <c r="Y67" s="236"/>
      <c r="Z67" s="236"/>
      <c r="AA67" s="236"/>
      <c r="AB67" s="236"/>
    </row>
    <row r="68" spans="1:28" x14ac:dyDescent="0.2">
      <c r="A68" s="268"/>
      <c r="B68" s="135" t="s">
        <v>6</v>
      </c>
      <c r="C68" s="138"/>
      <c r="D68" s="117"/>
      <c r="E68" s="117">
        <v>50</v>
      </c>
      <c r="F68" s="117"/>
      <c r="G68" s="117"/>
      <c r="H68" s="117">
        <v>60</v>
      </c>
      <c r="I68" s="117">
        <v>80</v>
      </c>
      <c r="J68" s="117"/>
      <c r="K68" s="117"/>
      <c r="L68" s="117"/>
      <c r="M68" s="117"/>
      <c r="N68" s="117"/>
      <c r="O68" s="100">
        <f>SUM(C68:M68)</f>
        <v>190</v>
      </c>
      <c r="P68" s="115" t="s">
        <v>48</v>
      </c>
      <c r="R68" s="243"/>
      <c r="S68" s="236"/>
      <c r="T68" s="236"/>
      <c r="U68" s="236"/>
      <c r="V68" s="236"/>
      <c r="W68" s="236"/>
      <c r="X68" s="236"/>
      <c r="Y68" s="236"/>
      <c r="Z68" s="236"/>
      <c r="AA68" s="236"/>
      <c r="AB68" s="236"/>
    </row>
    <row r="69" spans="1:28" x14ac:dyDescent="0.2">
      <c r="A69" s="268"/>
      <c r="B69" s="136" t="s">
        <v>45</v>
      </c>
      <c r="C69" s="117">
        <f t="shared" ref="C69:L69" si="12">RANK(S54,S6:S73,0)</f>
        <v>12</v>
      </c>
      <c r="D69" s="117">
        <f t="shared" si="12"/>
        <v>9</v>
      </c>
      <c r="E69" s="117">
        <f t="shared" si="12"/>
        <v>7</v>
      </c>
      <c r="F69" s="117">
        <f t="shared" si="12"/>
        <v>8</v>
      </c>
      <c r="G69" s="117">
        <f t="shared" si="12"/>
        <v>9</v>
      </c>
      <c r="H69" s="117">
        <f t="shared" si="12"/>
        <v>5</v>
      </c>
      <c r="I69" s="117">
        <f t="shared" si="12"/>
        <v>3</v>
      </c>
      <c r="J69" s="117">
        <f t="shared" si="12"/>
        <v>7</v>
      </c>
      <c r="K69" s="117">
        <f t="shared" si="12"/>
        <v>7</v>
      </c>
      <c r="L69" s="117">
        <f t="shared" si="12"/>
        <v>7</v>
      </c>
      <c r="M69" s="118"/>
      <c r="N69" s="118"/>
      <c r="O69" s="110">
        <f>IF(O67&gt;0, O67*75, "0")</f>
        <v>2775</v>
      </c>
      <c r="P69" s="119" t="s">
        <v>49</v>
      </c>
      <c r="R69" s="243"/>
      <c r="S69" s="236"/>
      <c r="T69" s="236"/>
      <c r="U69" s="236"/>
      <c r="V69" s="236"/>
      <c r="W69" s="236"/>
      <c r="X69" s="236"/>
      <c r="Y69" s="236"/>
      <c r="Z69" s="236"/>
      <c r="AA69" s="236"/>
      <c r="AB69" s="236"/>
    </row>
    <row r="70" spans="1:28" ht="4.5" customHeight="1" x14ac:dyDescent="0.2">
      <c r="A70" s="120"/>
      <c r="B70" s="121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33"/>
      <c r="P70" s="123"/>
      <c r="R70" s="247" t="s">
        <v>19</v>
      </c>
      <c r="S70" s="236">
        <f>IF(COUNT(C87:C87) &gt; 2, SUM(C87:C87)-MIN(C87:C87)-SMALL(C87:C87,2), SUM(C87:C87))</f>
        <v>7.5</v>
      </c>
      <c r="T70" s="236">
        <f>IF(COUNT(C87:D87) &gt; 2, SUM(C87:D87)-MIN(C87:D87)-SMALL(C87:D87,2), SUM(C87:D87))</f>
        <v>13.5</v>
      </c>
      <c r="U70" s="236">
        <f>IF(COUNT(C87:E87) &gt; 2, SUM(C87:E87)-MIN(C87:E87)-SMALL(C87:E87,2), SUM(C87:E87))</f>
        <v>7.5</v>
      </c>
      <c r="V70" s="236">
        <f>IF(COUNT(C87:F87) &gt; 2, SUM(C87:F87)-MIN(C87:F87)-SMALL(C87:F87,2), SUM(C87:F87))</f>
        <v>13.5</v>
      </c>
      <c r="W70" s="236">
        <f>IF(COUNT(C87:G87) &gt; 2, SUM(C87:G87)-MIN(C87:G87)-SMALL(C87:G87,2), SUM(C87:G87))</f>
        <v>17.5</v>
      </c>
      <c r="X70" s="236">
        <f>IF(COUNT(C87:H87) &gt; 2, SUM(C87:H87)-MIN(C87:H87)-SMALL(C87:H87,2), SUM(C87:H87))</f>
        <v>19.5</v>
      </c>
      <c r="Y70" s="236">
        <f>IF(COUNT(C87:I87) &gt; 2, SUM(C87:I87)-MIN(C87:I87)-SMALL(C87:I87,2), SUM(C87:I87))</f>
        <v>21</v>
      </c>
      <c r="Z70" s="236">
        <f>IF(COUNT(C87:J87) &gt; 2, SUM(C87:J87)-MIN(C87:J87)-SMALL(C87:J87,2), SUM(C87:J87))</f>
        <v>29.5</v>
      </c>
      <c r="AA70" s="236">
        <f>IF(COUNT(C87:K87) &gt; 2, SUM(C87:K87)-MIN(C87:K87)-SMALL(C87:K87,2), SUM(C87:K87))</f>
        <v>29.5</v>
      </c>
      <c r="AB70" s="236">
        <f>IF(COUNT(C87:L87) &gt; 2, SUM(C87:L87)-MIN(C87:L87)-SMALL(C87:L87,2), SUM(C87:L87))</f>
        <v>29.5</v>
      </c>
    </row>
    <row r="71" spans="1:28" x14ac:dyDescent="0.2">
      <c r="A71" s="252" t="s">
        <v>90</v>
      </c>
      <c r="B71" s="124" t="s">
        <v>4</v>
      </c>
      <c r="C71" s="125">
        <v>8</v>
      </c>
      <c r="D71" s="125">
        <v>5</v>
      </c>
      <c r="E71" s="125">
        <v>1</v>
      </c>
      <c r="F71" s="125">
        <v>10</v>
      </c>
      <c r="G71" s="125">
        <v>5</v>
      </c>
      <c r="H71" s="125">
        <v>11</v>
      </c>
      <c r="I71" s="125">
        <v>1</v>
      </c>
      <c r="J71" s="125">
        <v>9</v>
      </c>
      <c r="K71" s="125"/>
      <c r="L71" s="125"/>
      <c r="M71" s="109"/>
      <c r="N71" s="125"/>
      <c r="O71" s="126">
        <f>SUM(C72:L72)</f>
        <v>47</v>
      </c>
      <c r="P71" s="127" t="s">
        <v>46</v>
      </c>
      <c r="R71" s="247"/>
      <c r="S71" s="236"/>
      <c r="T71" s="236"/>
      <c r="U71" s="236"/>
      <c r="V71" s="236"/>
      <c r="W71" s="236"/>
      <c r="X71" s="236"/>
      <c r="Y71" s="236"/>
      <c r="Z71" s="236"/>
      <c r="AA71" s="236"/>
      <c r="AB71" s="236"/>
    </row>
    <row r="72" spans="1:28" x14ac:dyDescent="0.2">
      <c r="A72" s="253"/>
      <c r="B72" s="128" t="s">
        <v>5</v>
      </c>
      <c r="C72" s="125">
        <v>5</v>
      </c>
      <c r="D72" s="125">
        <v>6.5</v>
      </c>
      <c r="E72" s="125">
        <v>8.5</v>
      </c>
      <c r="F72" s="125">
        <v>4</v>
      </c>
      <c r="G72" s="125">
        <v>6.5</v>
      </c>
      <c r="H72" s="125">
        <v>3.5</v>
      </c>
      <c r="I72" s="125">
        <v>8.5</v>
      </c>
      <c r="J72" s="125">
        <v>4.5</v>
      </c>
      <c r="K72" s="125"/>
      <c r="L72" s="125"/>
      <c r="M72" s="109"/>
      <c r="N72" s="109"/>
      <c r="O72" s="126">
        <f>IF(COUNT(C72:L72) &gt; 2, SUM(C72:L72)-MIN(C72:L72)-SMALL(C72:L72,2), SUM(C72:L72))</f>
        <v>39.5</v>
      </c>
      <c r="P72" s="129" t="s">
        <v>57</v>
      </c>
      <c r="R72" s="247"/>
      <c r="S72" s="236"/>
      <c r="T72" s="236"/>
      <c r="U72" s="236"/>
      <c r="V72" s="236"/>
      <c r="W72" s="236"/>
      <c r="X72" s="236"/>
      <c r="Y72" s="236"/>
      <c r="Z72" s="236"/>
      <c r="AA72" s="236"/>
      <c r="AB72" s="236"/>
    </row>
    <row r="73" spans="1:28" ht="13.5" thickBot="1" x14ac:dyDescent="0.25">
      <c r="A73" s="253"/>
      <c r="B73" s="128" t="s">
        <v>6</v>
      </c>
      <c r="C73" s="26"/>
      <c r="D73" s="26"/>
      <c r="E73" s="26">
        <v>100</v>
      </c>
      <c r="F73" s="26"/>
      <c r="G73" s="26"/>
      <c r="H73" s="26"/>
      <c r="I73" s="26">
        <v>110</v>
      </c>
      <c r="J73" s="26"/>
      <c r="K73" s="26"/>
      <c r="L73" s="26"/>
      <c r="M73" s="38"/>
      <c r="N73" s="38"/>
      <c r="O73" s="99">
        <f>SUM(C73:M73)</f>
        <v>210</v>
      </c>
      <c r="P73" s="129" t="s">
        <v>48</v>
      </c>
      <c r="R73" s="251"/>
      <c r="S73" s="236"/>
      <c r="T73" s="236"/>
      <c r="U73" s="236"/>
      <c r="V73" s="236"/>
      <c r="W73" s="236"/>
      <c r="X73" s="236"/>
      <c r="Y73" s="236"/>
      <c r="Z73" s="236"/>
      <c r="AA73" s="236"/>
      <c r="AB73" s="236"/>
    </row>
    <row r="74" spans="1:28" x14ac:dyDescent="0.2">
      <c r="A74" s="254"/>
      <c r="B74" s="130" t="s">
        <v>45</v>
      </c>
      <c r="C74" s="131">
        <f t="shared" ref="C74:L74" si="13">RANK(S58,S6:S73,0)</f>
        <v>8</v>
      </c>
      <c r="D74" s="131">
        <f t="shared" si="13"/>
        <v>5</v>
      </c>
      <c r="E74" s="131">
        <f t="shared" si="13"/>
        <v>1</v>
      </c>
      <c r="F74" s="131">
        <f t="shared" si="13"/>
        <v>3</v>
      </c>
      <c r="G74" s="131">
        <f t="shared" si="13"/>
        <v>3</v>
      </c>
      <c r="H74" s="131">
        <f t="shared" si="13"/>
        <v>4</v>
      </c>
      <c r="I74" s="131">
        <f t="shared" si="13"/>
        <v>1</v>
      </c>
      <c r="J74" s="131">
        <f t="shared" si="13"/>
        <v>2</v>
      </c>
      <c r="K74" s="131">
        <f t="shared" si="13"/>
        <v>2</v>
      </c>
      <c r="L74" s="131">
        <f t="shared" si="13"/>
        <v>2</v>
      </c>
      <c r="M74" s="118"/>
      <c r="N74" s="118"/>
      <c r="O74" s="126">
        <f>IF(O72&gt;0, O72*75, "0")</f>
        <v>2962.5</v>
      </c>
      <c r="P74" s="132" t="s">
        <v>49</v>
      </c>
      <c r="S74" s="235"/>
      <c r="T74" s="234"/>
      <c r="U74" s="234"/>
      <c r="V74" s="234"/>
      <c r="W74" s="234"/>
      <c r="X74" s="234"/>
      <c r="Y74" s="234"/>
      <c r="Z74" s="234"/>
      <c r="AA74" s="234"/>
      <c r="AB74" s="234"/>
    </row>
    <row r="75" spans="1:28" ht="4.5" customHeight="1" x14ac:dyDescent="0.2">
      <c r="A75" s="120"/>
      <c r="B75" s="121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33"/>
      <c r="P75" s="123"/>
      <c r="S75" s="235"/>
      <c r="T75" s="234"/>
      <c r="U75" s="234"/>
      <c r="V75" s="234"/>
      <c r="W75" s="234"/>
      <c r="X75" s="234"/>
      <c r="Y75" s="234"/>
      <c r="Z75" s="234"/>
      <c r="AA75" s="234"/>
      <c r="AB75" s="234"/>
    </row>
    <row r="76" spans="1:28" x14ac:dyDescent="0.2">
      <c r="A76" s="268" t="s">
        <v>17</v>
      </c>
      <c r="B76" s="107" t="s">
        <v>4</v>
      </c>
      <c r="C76" s="117">
        <v>2</v>
      </c>
      <c r="D76" s="117">
        <v>13</v>
      </c>
      <c r="E76" s="117">
        <v>7</v>
      </c>
      <c r="F76" s="117">
        <v>4</v>
      </c>
      <c r="G76" s="117">
        <v>8</v>
      </c>
      <c r="H76" s="117">
        <v>9</v>
      </c>
      <c r="I76" s="117">
        <v>3</v>
      </c>
      <c r="J76" s="117">
        <v>12</v>
      </c>
      <c r="K76" s="117"/>
      <c r="L76" s="117"/>
      <c r="M76" s="118"/>
      <c r="N76" s="117"/>
      <c r="O76" s="110">
        <f>SUM(C77:L77)</f>
        <v>43</v>
      </c>
      <c r="P76" s="111" t="s">
        <v>46</v>
      </c>
      <c r="S76" s="235"/>
      <c r="T76" s="234"/>
      <c r="U76" s="234"/>
      <c r="V76" s="234"/>
      <c r="W76" s="234"/>
      <c r="X76" s="234"/>
      <c r="Y76" s="234"/>
      <c r="Z76" s="234"/>
      <c r="AA76" s="234"/>
      <c r="AB76" s="234"/>
    </row>
    <row r="77" spans="1:28" x14ac:dyDescent="0.2">
      <c r="A77" s="268"/>
      <c r="B77" s="135" t="s">
        <v>5</v>
      </c>
      <c r="C77" s="117">
        <v>8</v>
      </c>
      <c r="D77" s="117">
        <v>2.5</v>
      </c>
      <c r="E77" s="117">
        <v>5.5</v>
      </c>
      <c r="F77" s="117">
        <v>7</v>
      </c>
      <c r="G77" s="117">
        <v>5</v>
      </c>
      <c r="H77" s="117">
        <v>4.5</v>
      </c>
      <c r="I77" s="117">
        <v>7.5</v>
      </c>
      <c r="J77" s="117">
        <v>3</v>
      </c>
      <c r="K77" s="117"/>
      <c r="L77" s="117"/>
      <c r="M77" s="118"/>
      <c r="N77" s="118"/>
      <c r="O77" s="110">
        <f>IF(COUNT(C77:L77) &gt; 2, SUM(C77:L77)-MIN(C77:L77)-SMALL(C77:L77,2), SUM(C77:L77))</f>
        <v>37.5</v>
      </c>
      <c r="P77" s="115" t="s">
        <v>57</v>
      </c>
      <c r="S77" s="235"/>
      <c r="T77" s="234"/>
      <c r="U77" s="234"/>
      <c r="V77" s="234"/>
      <c r="W77" s="234"/>
      <c r="X77" s="234"/>
      <c r="Y77" s="234"/>
      <c r="Z77" s="234"/>
      <c r="AA77" s="234"/>
      <c r="AB77" s="234"/>
    </row>
    <row r="78" spans="1:28" x14ac:dyDescent="0.2">
      <c r="A78" s="268"/>
      <c r="B78" s="135" t="s">
        <v>6</v>
      </c>
      <c r="C78" s="36">
        <v>80</v>
      </c>
      <c r="D78" s="36"/>
      <c r="E78" s="36"/>
      <c r="F78" s="36">
        <v>30</v>
      </c>
      <c r="G78" s="36"/>
      <c r="H78" s="36"/>
      <c r="I78" s="36">
        <v>50</v>
      </c>
      <c r="J78" s="36"/>
      <c r="K78" s="36"/>
      <c r="L78" s="36"/>
      <c r="M78" s="117"/>
      <c r="N78" s="117"/>
      <c r="O78" s="100">
        <f>SUM(C78:M78)</f>
        <v>160</v>
      </c>
      <c r="P78" s="115" t="s">
        <v>48</v>
      </c>
      <c r="S78" s="235"/>
      <c r="T78" s="234"/>
      <c r="U78" s="234"/>
      <c r="V78" s="234"/>
      <c r="W78" s="234"/>
      <c r="X78" s="234"/>
      <c r="Y78" s="234"/>
      <c r="Z78" s="234"/>
      <c r="AA78" s="234"/>
      <c r="AB78" s="234"/>
    </row>
    <row r="79" spans="1:28" x14ac:dyDescent="0.2">
      <c r="A79" s="268"/>
      <c r="B79" s="136" t="s">
        <v>45</v>
      </c>
      <c r="C79" s="117">
        <f t="shared" ref="C79:L79" si="14">RANK(S62,S6:S73,0)</f>
        <v>2</v>
      </c>
      <c r="D79" s="117">
        <f t="shared" si="14"/>
        <v>7</v>
      </c>
      <c r="E79" s="117">
        <f t="shared" si="14"/>
        <v>4</v>
      </c>
      <c r="F79" s="117">
        <f t="shared" si="14"/>
        <v>1</v>
      </c>
      <c r="G79" s="117">
        <f t="shared" si="14"/>
        <v>4</v>
      </c>
      <c r="H79" s="117">
        <f t="shared" si="14"/>
        <v>7</v>
      </c>
      <c r="I79" s="117">
        <f t="shared" si="14"/>
        <v>5</v>
      </c>
      <c r="J79" s="117">
        <f t="shared" si="14"/>
        <v>5</v>
      </c>
      <c r="K79" s="117">
        <f t="shared" si="14"/>
        <v>5</v>
      </c>
      <c r="L79" s="117">
        <f t="shared" si="14"/>
        <v>5</v>
      </c>
      <c r="M79" s="118"/>
      <c r="N79" s="118"/>
      <c r="O79" s="110">
        <f>IF(O77&gt;0, O77*75, "0")</f>
        <v>2812.5</v>
      </c>
      <c r="P79" s="119" t="s">
        <v>49</v>
      </c>
      <c r="S79" s="235"/>
      <c r="T79" s="234"/>
      <c r="U79" s="234"/>
      <c r="V79" s="234"/>
      <c r="W79" s="234"/>
      <c r="X79" s="234"/>
      <c r="Y79" s="234"/>
      <c r="Z79" s="234"/>
      <c r="AA79" s="234"/>
      <c r="AB79" s="234"/>
    </row>
    <row r="80" spans="1:28" ht="6" customHeight="1" x14ac:dyDescent="0.2">
      <c r="A80" s="120"/>
      <c r="B80" s="121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33"/>
      <c r="P80" s="123"/>
      <c r="S80" s="235"/>
      <c r="T80" s="234"/>
      <c r="U80" s="234"/>
      <c r="V80" s="234"/>
      <c r="W80" s="234"/>
      <c r="X80" s="234"/>
      <c r="Y80" s="234"/>
      <c r="Z80" s="234"/>
      <c r="AA80" s="234"/>
      <c r="AB80" s="234"/>
    </row>
    <row r="81" spans="1:28" x14ac:dyDescent="0.2">
      <c r="A81" s="252" t="s">
        <v>110</v>
      </c>
      <c r="B81" s="124" t="s">
        <v>4</v>
      </c>
      <c r="C81" s="125">
        <v>7</v>
      </c>
      <c r="D81" s="125">
        <v>2</v>
      </c>
      <c r="E81" s="125">
        <v>5</v>
      </c>
      <c r="F81" s="125">
        <v>0</v>
      </c>
      <c r="G81" s="125">
        <v>3</v>
      </c>
      <c r="H81" s="125">
        <v>5</v>
      </c>
      <c r="I81" s="125">
        <v>5</v>
      </c>
      <c r="J81" s="125">
        <v>3</v>
      </c>
      <c r="K81" s="125"/>
      <c r="L81" s="125"/>
      <c r="M81" s="109"/>
      <c r="N81" s="125"/>
      <c r="O81" s="126">
        <f>SUM(C82:L82)</f>
        <v>48</v>
      </c>
      <c r="P81" s="127" t="s">
        <v>46</v>
      </c>
      <c r="S81" s="235"/>
      <c r="T81" s="234"/>
      <c r="U81" s="234"/>
      <c r="V81" s="234"/>
      <c r="W81" s="234"/>
      <c r="X81" s="234"/>
      <c r="Y81" s="234"/>
      <c r="Z81" s="234"/>
      <c r="AA81" s="234"/>
      <c r="AB81" s="234"/>
    </row>
    <row r="82" spans="1:28" x14ac:dyDescent="0.2">
      <c r="A82" s="253"/>
      <c r="B82" s="128" t="s">
        <v>5</v>
      </c>
      <c r="C82" s="125">
        <v>5.5</v>
      </c>
      <c r="D82" s="125">
        <v>8</v>
      </c>
      <c r="E82" s="125">
        <v>6.5</v>
      </c>
      <c r="F82" s="125">
        <v>0</v>
      </c>
      <c r="G82" s="125">
        <v>7.5</v>
      </c>
      <c r="H82" s="125">
        <v>6.5</v>
      </c>
      <c r="I82" s="125">
        <v>6.5</v>
      </c>
      <c r="J82" s="125">
        <v>7.5</v>
      </c>
      <c r="K82" s="125"/>
      <c r="L82" s="125"/>
      <c r="M82" s="109"/>
      <c r="N82" s="109"/>
      <c r="O82" s="126">
        <f>IF(COUNT(C82:L82) &gt; 2, SUM(C82:L82)-MIN(C82:L82)-SMALL(C82:L82,2), SUM(C82:L82))</f>
        <v>42.5</v>
      </c>
      <c r="P82" s="129" t="s">
        <v>57</v>
      </c>
      <c r="S82" s="235"/>
      <c r="T82" s="234"/>
      <c r="U82" s="234"/>
      <c r="V82" s="234"/>
      <c r="W82" s="234"/>
      <c r="X82" s="234"/>
      <c r="Y82" s="234"/>
      <c r="Z82" s="234"/>
      <c r="AA82" s="234"/>
      <c r="AB82" s="234"/>
    </row>
    <row r="83" spans="1:28" x14ac:dyDescent="0.2">
      <c r="A83" s="253"/>
      <c r="B83" s="128" t="s">
        <v>6</v>
      </c>
      <c r="C83" s="26"/>
      <c r="D83" s="26">
        <v>90</v>
      </c>
      <c r="E83" s="26"/>
      <c r="F83" s="26"/>
      <c r="G83" s="26">
        <v>60</v>
      </c>
      <c r="H83" s="26"/>
      <c r="I83" s="26"/>
      <c r="J83" s="26">
        <v>60</v>
      </c>
      <c r="K83" s="26"/>
      <c r="L83" s="26"/>
      <c r="M83" s="38"/>
      <c r="N83" s="38"/>
      <c r="O83" s="99">
        <f>SUM(C83:M83)</f>
        <v>210</v>
      </c>
      <c r="P83" s="129" t="s">
        <v>48</v>
      </c>
      <c r="S83" s="235"/>
      <c r="T83" s="234"/>
      <c r="U83" s="234"/>
      <c r="V83" s="234"/>
      <c r="W83" s="234"/>
      <c r="X83" s="234"/>
      <c r="Y83" s="234"/>
      <c r="Z83" s="234"/>
      <c r="AA83" s="234"/>
      <c r="AB83" s="234"/>
    </row>
    <row r="84" spans="1:28" x14ac:dyDescent="0.2">
      <c r="A84" s="254"/>
      <c r="B84" s="130" t="s">
        <v>45</v>
      </c>
      <c r="C84" s="131">
        <f t="shared" ref="C84:L84" si="15">RANK(S66,S6:S73,0)</f>
        <v>7</v>
      </c>
      <c r="D84" s="131">
        <f t="shared" si="15"/>
        <v>3</v>
      </c>
      <c r="E84" s="131">
        <f t="shared" si="15"/>
        <v>4</v>
      </c>
      <c r="F84" s="131">
        <f t="shared" si="15"/>
        <v>5</v>
      </c>
      <c r="G84" s="131">
        <f t="shared" si="15"/>
        <v>2</v>
      </c>
      <c r="H84" s="131">
        <f t="shared" si="15"/>
        <v>1</v>
      </c>
      <c r="I84" s="131">
        <f t="shared" si="15"/>
        <v>1</v>
      </c>
      <c r="J84" s="131">
        <f t="shared" si="15"/>
        <v>1</v>
      </c>
      <c r="K84" s="131">
        <f t="shared" si="15"/>
        <v>1</v>
      </c>
      <c r="L84" s="131">
        <f t="shared" si="15"/>
        <v>1</v>
      </c>
      <c r="M84" s="118"/>
      <c r="N84" s="118"/>
      <c r="O84" s="126">
        <f>IF(O82&gt;0, O82*75, "0")</f>
        <v>3187.5</v>
      </c>
      <c r="P84" s="132" t="s">
        <v>49</v>
      </c>
      <c r="S84" s="235"/>
      <c r="T84" s="234"/>
      <c r="U84" s="234"/>
      <c r="V84" s="234"/>
      <c r="W84" s="234"/>
      <c r="X84" s="234"/>
      <c r="Y84" s="234"/>
      <c r="Z84" s="234"/>
      <c r="AA84" s="234"/>
      <c r="AB84" s="234"/>
    </row>
    <row r="85" spans="1:28" ht="6" customHeight="1" x14ac:dyDescent="0.2">
      <c r="A85" s="120"/>
      <c r="B85" s="121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33"/>
      <c r="P85" s="123"/>
      <c r="S85" s="235"/>
      <c r="T85" s="234"/>
      <c r="U85" s="234"/>
      <c r="V85" s="234"/>
      <c r="W85" s="234"/>
      <c r="X85" s="234"/>
      <c r="Y85" s="234"/>
      <c r="Z85" s="234"/>
      <c r="AA85" s="234"/>
      <c r="AB85" s="234"/>
    </row>
    <row r="86" spans="1:28" x14ac:dyDescent="0.2">
      <c r="A86" s="268" t="s">
        <v>19</v>
      </c>
      <c r="B86" s="107" t="s">
        <v>4</v>
      </c>
      <c r="C86" s="117">
        <v>3</v>
      </c>
      <c r="D86" s="117">
        <v>6</v>
      </c>
      <c r="E86" s="117">
        <v>10</v>
      </c>
      <c r="F86" s="117">
        <v>0</v>
      </c>
      <c r="G86" s="117">
        <v>15</v>
      </c>
      <c r="H86" s="117">
        <v>14</v>
      </c>
      <c r="I86" s="117">
        <v>0</v>
      </c>
      <c r="J86" s="117">
        <v>1</v>
      </c>
      <c r="K86" s="117"/>
      <c r="L86" s="117"/>
      <c r="M86" s="118"/>
      <c r="N86" s="117"/>
      <c r="O86" s="110">
        <f>SUM(C87:L87)</f>
        <v>29.5</v>
      </c>
      <c r="P86" s="111" t="s">
        <v>46</v>
      </c>
      <c r="S86" s="235"/>
      <c r="T86" s="234"/>
      <c r="U86" s="234"/>
      <c r="V86" s="234"/>
      <c r="W86" s="234"/>
      <c r="X86" s="234"/>
      <c r="Y86" s="234"/>
      <c r="Z86" s="234"/>
      <c r="AA86" s="234"/>
      <c r="AB86" s="234"/>
    </row>
    <row r="87" spans="1:28" x14ac:dyDescent="0.2">
      <c r="A87" s="268"/>
      <c r="B87" s="135" t="s">
        <v>5</v>
      </c>
      <c r="C87" s="117">
        <v>7.5</v>
      </c>
      <c r="D87" s="117">
        <v>6</v>
      </c>
      <c r="E87" s="117">
        <v>4</v>
      </c>
      <c r="F87" s="117">
        <v>0</v>
      </c>
      <c r="G87" s="117">
        <v>1.5</v>
      </c>
      <c r="H87" s="117">
        <v>2</v>
      </c>
      <c r="I87" s="117">
        <v>0</v>
      </c>
      <c r="J87" s="117">
        <v>8.5</v>
      </c>
      <c r="K87" s="117"/>
      <c r="L87" s="117"/>
      <c r="M87" s="118"/>
      <c r="N87" s="118"/>
      <c r="O87" s="110">
        <f>IF(COUNT(C87:L87) &gt; 2, SUM(C87:L87)-MIN(C87:L87)-SMALL(C87:L87,2), SUM(C87:L87))</f>
        <v>29.5</v>
      </c>
      <c r="P87" s="115" t="s">
        <v>57</v>
      </c>
      <c r="S87" s="235"/>
      <c r="T87" s="234"/>
      <c r="U87" s="234"/>
      <c r="V87" s="234"/>
      <c r="W87" s="234"/>
      <c r="X87" s="234"/>
      <c r="Y87" s="234"/>
      <c r="Z87" s="234"/>
      <c r="AA87" s="234"/>
      <c r="AB87" s="234"/>
    </row>
    <row r="88" spans="1:28" x14ac:dyDescent="0.2">
      <c r="A88" s="268"/>
      <c r="B88" s="135" t="s">
        <v>6</v>
      </c>
      <c r="C88" s="36">
        <v>60</v>
      </c>
      <c r="D88" s="36"/>
      <c r="E88" s="36"/>
      <c r="F88" s="36"/>
      <c r="G88" s="36"/>
      <c r="H88" s="36"/>
      <c r="I88" s="36"/>
      <c r="J88" s="36">
        <v>130</v>
      </c>
      <c r="K88" s="36"/>
      <c r="L88" s="36"/>
      <c r="M88" s="117"/>
      <c r="N88" s="117"/>
      <c r="O88" s="100">
        <f>SUM(C88:M88)</f>
        <v>190</v>
      </c>
      <c r="P88" s="115" t="s">
        <v>48</v>
      </c>
      <c r="S88" s="235"/>
      <c r="T88" s="234"/>
      <c r="U88" s="234"/>
      <c r="V88" s="234"/>
      <c r="W88" s="234"/>
      <c r="X88" s="234"/>
      <c r="Y88" s="234"/>
      <c r="Z88" s="234"/>
      <c r="AA88" s="234"/>
      <c r="AB88" s="234"/>
    </row>
    <row r="89" spans="1:28" x14ac:dyDescent="0.2">
      <c r="A89" s="268"/>
      <c r="B89" s="136" t="s">
        <v>45</v>
      </c>
      <c r="C89" s="117">
        <f t="shared" ref="C89:L89" si="16">RANK(S70,S6:S73,0)</f>
        <v>3</v>
      </c>
      <c r="D89" s="117">
        <f t="shared" si="16"/>
        <v>3</v>
      </c>
      <c r="E89" s="117">
        <f t="shared" si="16"/>
        <v>7</v>
      </c>
      <c r="F89" s="117">
        <f t="shared" si="16"/>
        <v>7</v>
      </c>
      <c r="G89" s="117">
        <f t="shared" si="16"/>
        <v>10</v>
      </c>
      <c r="H89" s="117">
        <f t="shared" si="16"/>
        <v>14</v>
      </c>
      <c r="I89" s="117">
        <f t="shared" si="16"/>
        <v>14</v>
      </c>
      <c r="J89" s="117">
        <f t="shared" si="16"/>
        <v>13</v>
      </c>
      <c r="K89" s="117">
        <f t="shared" si="16"/>
        <v>13</v>
      </c>
      <c r="L89" s="117">
        <f t="shared" si="16"/>
        <v>13</v>
      </c>
      <c r="M89" s="118"/>
      <c r="N89" s="118"/>
      <c r="O89" s="110">
        <f>IF(O87&gt;0, O87*75, "0")</f>
        <v>2212.5</v>
      </c>
      <c r="P89" s="119" t="s">
        <v>49</v>
      </c>
      <c r="S89" s="235"/>
      <c r="T89" s="234"/>
      <c r="U89" s="234"/>
      <c r="V89" s="234"/>
      <c r="W89" s="234"/>
      <c r="X89" s="234"/>
      <c r="Y89" s="234"/>
      <c r="Z89" s="234"/>
      <c r="AA89" s="234"/>
      <c r="AB89" s="234"/>
    </row>
    <row r="90" spans="1:28" x14ac:dyDescent="0.2">
      <c r="A90" s="120"/>
      <c r="B90" s="121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3"/>
    </row>
  </sheetData>
  <mergeCells count="246">
    <mergeCell ref="A1:E1"/>
    <mergeCell ref="A5:B5"/>
    <mergeCell ref="A6:A9"/>
    <mergeCell ref="A11:A14"/>
    <mergeCell ref="A16:A19"/>
    <mergeCell ref="A21:A24"/>
    <mergeCell ref="A41:A44"/>
    <mergeCell ref="A46:A49"/>
    <mergeCell ref="A86:A89"/>
    <mergeCell ref="A56:A59"/>
    <mergeCell ref="A61:A64"/>
    <mergeCell ref="A66:A69"/>
    <mergeCell ref="A71:A74"/>
    <mergeCell ref="A76:A79"/>
    <mergeCell ref="A81:A84"/>
    <mergeCell ref="A51:A54"/>
    <mergeCell ref="A26:A29"/>
    <mergeCell ref="R58:R61"/>
    <mergeCell ref="R62:R65"/>
    <mergeCell ref="R66:R69"/>
    <mergeCell ref="R70:R73"/>
    <mergeCell ref="A31:A34"/>
    <mergeCell ref="A36:A39"/>
    <mergeCell ref="R46:R49"/>
    <mergeCell ref="R50:R53"/>
    <mergeCell ref="R38:R41"/>
    <mergeCell ref="R42:R45"/>
    <mergeCell ref="Y10:Y13"/>
    <mergeCell ref="T6:T9"/>
    <mergeCell ref="U6:U9"/>
    <mergeCell ref="V6:V9"/>
    <mergeCell ref="W6:W9"/>
    <mergeCell ref="R26:R29"/>
    <mergeCell ref="R54:R57"/>
    <mergeCell ref="R6:R9"/>
    <mergeCell ref="R10:R13"/>
    <mergeCell ref="R14:R17"/>
    <mergeCell ref="R18:R21"/>
    <mergeCell ref="R22:R25"/>
    <mergeCell ref="Y26:Y29"/>
    <mergeCell ref="X26:X29"/>
    <mergeCell ref="W26:W29"/>
    <mergeCell ref="V26:V29"/>
    <mergeCell ref="U26:U29"/>
    <mergeCell ref="T26:T29"/>
    <mergeCell ref="S26:S29"/>
    <mergeCell ref="X6:X9"/>
    <mergeCell ref="Y6:Y9"/>
    <mergeCell ref="Y14:Y17"/>
    <mergeCell ref="S18:S21"/>
    <mergeCell ref="T18:T21"/>
    <mergeCell ref="Z6:Z9"/>
    <mergeCell ref="AA6:AA9"/>
    <mergeCell ref="AB6:AB9"/>
    <mergeCell ref="S6:S9"/>
    <mergeCell ref="R30:R33"/>
    <mergeCell ref="R34:R37"/>
    <mergeCell ref="Z10:Z13"/>
    <mergeCell ref="AA10:AA13"/>
    <mergeCell ref="AB10:AB13"/>
    <mergeCell ref="S14:S17"/>
    <mergeCell ref="T14:T17"/>
    <mergeCell ref="U14:U17"/>
    <mergeCell ref="V14:V17"/>
    <mergeCell ref="W14:W17"/>
    <mergeCell ref="X14:X17"/>
    <mergeCell ref="S10:S13"/>
    <mergeCell ref="T10:T13"/>
    <mergeCell ref="U10:U13"/>
    <mergeCell ref="V10:V13"/>
    <mergeCell ref="W10:W13"/>
    <mergeCell ref="X10:X13"/>
    <mergeCell ref="Z14:Z17"/>
    <mergeCell ref="AA14:AA17"/>
    <mergeCell ref="AB14:AB17"/>
    <mergeCell ref="U18:U21"/>
    <mergeCell ref="V18:V21"/>
    <mergeCell ref="W18:W21"/>
    <mergeCell ref="X18:X21"/>
    <mergeCell ref="Y18:Y21"/>
    <mergeCell ref="Z18:Z21"/>
    <mergeCell ref="AA18:AA21"/>
    <mergeCell ref="AB18:AB21"/>
    <mergeCell ref="S22:S25"/>
    <mergeCell ref="T22:T25"/>
    <mergeCell ref="U22:U25"/>
    <mergeCell ref="V22:V25"/>
    <mergeCell ref="W22:W25"/>
    <mergeCell ref="X22:X25"/>
    <mergeCell ref="Y22:Y25"/>
    <mergeCell ref="Z22:Z25"/>
    <mergeCell ref="AA22:AA25"/>
    <mergeCell ref="AB22:AB25"/>
    <mergeCell ref="Z26:Z29"/>
    <mergeCell ref="AA26:AA29"/>
    <mergeCell ref="AB26:AB29"/>
    <mergeCell ref="S30:S33"/>
    <mergeCell ref="T30:T33"/>
    <mergeCell ref="U30:U33"/>
    <mergeCell ref="V30:V33"/>
    <mergeCell ref="W30:W33"/>
    <mergeCell ref="X30:X33"/>
    <mergeCell ref="Y30:Y33"/>
    <mergeCell ref="Z30:Z33"/>
    <mergeCell ref="AA30:AA33"/>
    <mergeCell ref="AB30:AB33"/>
    <mergeCell ref="AB34:AB37"/>
    <mergeCell ref="S38:S41"/>
    <mergeCell ref="T38:T41"/>
    <mergeCell ref="U38:U41"/>
    <mergeCell ref="V38:V41"/>
    <mergeCell ref="W38:W41"/>
    <mergeCell ref="X38:X41"/>
    <mergeCell ref="Y38:Y41"/>
    <mergeCell ref="Z38:Z41"/>
    <mergeCell ref="AA38:AA41"/>
    <mergeCell ref="AB38:AB41"/>
    <mergeCell ref="S34:S37"/>
    <mergeCell ref="T34:T37"/>
    <mergeCell ref="U34:U37"/>
    <mergeCell ref="V34:V37"/>
    <mergeCell ref="W34:W37"/>
    <mergeCell ref="X34:X37"/>
    <mergeCell ref="Y34:Y37"/>
    <mergeCell ref="Z34:Z37"/>
    <mergeCell ref="AA34:AA37"/>
    <mergeCell ref="AB42:AB45"/>
    <mergeCell ref="S46:S49"/>
    <mergeCell ref="T46:T49"/>
    <mergeCell ref="U46:U49"/>
    <mergeCell ref="V46:V49"/>
    <mergeCell ref="W46:W49"/>
    <mergeCell ref="X46:X49"/>
    <mergeCell ref="Y46:Y49"/>
    <mergeCell ref="Z46:Z49"/>
    <mergeCell ref="AA46:AA49"/>
    <mergeCell ref="AB46:AB49"/>
    <mergeCell ref="S42:S45"/>
    <mergeCell ref="T42:T45"/>
    <mergeCell ref="U42:U45"/>
    <mergeCell ref="V42:V45"/>
    <mergeCell ref="W42:W45"/>
    <mergeCell ref="X42:X45"/>
    <mergeCell ref="Y42:Y45"/>
    <mergeCell ref="Z42:Z45"/>
    <mergeCell ref="AA42:AA45"/>
    <mergeCell ref="AB50:AB53"/>
    <mergeCell ref="S54:S57"/>
    <mergeCell ref="T54:T57"/>
    <mergeCell ref="U54:U57"/>
    <mergeCell ref="V54:V57"/>
    <mergeCell ref="W54:W57"/>
    <mergeCell ref="X54:X57"/>
    <mergeCell ref="Y54:Y57"/>
    <mergeCell ref="Z54:Z57"/>
    <mergeCell ref="AA54:AA57"/>
    <mergeCell ref="AB54:AB57"/>
    <mergeCell ref="S50:S53"/>
    <mergeCell ref="T50:T53"/>
    <mergeCell ref="U50:U53"/>
    <mergeCell ref="V50:V53"/>
    <mergeCell ref="W50:W53"/>
    <mergeCell ref="X50:X53"/>
    <mergeCell ref="Y50:Y53"/>
    <mergeCell ref="Z50:Z53"/>
    <mergeCell ref="AA50:AA53"/>
    <mergeCell ref="AB58:AB61"/>
    <mergeCell ref="S62:S65"/>
    <mergeCell ref="T62:T65"/>
    <mergeCell ref="U62:U65"/>
    <mergeCell ref="V62:V65"/>
    <mergeCell ref="W62:W65"/>
    <mergeCell ref="X62:X65"/>
    <mergeCell ref="Y62:Y65"/>
    <mergeCell ref="Z62:Z65"/>
    <mergeCell ref="AA62:AA65"/>
    <mergeCell ref="AB62:AB65"/>
    <mergeCell ref="S58:S61"/>
    <mergeCell ref="T58:T61"/>
    <mergeCell ref="U58:U61"/>
    <mergeCell ref="V58:V61"/>
    <mergeCell ref="W58:W61"/>
    <mergeCell ref="X58:X61"/>
    <mergeCell ref="Y58:Y61"/>
    <mergeCell ref="Z58:Z61"/>
    <mergeCell ref="AA58:AA61"/>
    <mergeCell ref="AB66:AB69"/>
    <mergeCell ref="S70:S73"/>
    <mergeCell ref="T70:T73"/>
    <mergeCell ref="U70:U73"/>
    <mergeCell ref="V70:V73"/>
    <mergeCell ref="W70:W73"/>
    <mergeCell ref="X70:X73"/>
    <mergeCell ref="Y70:Y73"/>
    <mergeCell ref="Z70:Z73"/>
    <mergeCell ref="AA70:AA73"/>
    <mergeCell ref="AB70:AB73"/>
    <mergeCell ref="S66:S69"/>
    <mergeCell ref="T66:T69"/>
    <mergeCell ref="U66:U69"/>
    <mergeCell ref="V66:V69"/>
    <mergeCell ref="W66:W69"/>
    <mergeCell ref="X66:X69"/>
    <mergeCell ref="Y66:Y69"/>
    <mergeCell ref="Z66:Z69"/>
    <mergeCell ref="AA66:AA69"/>
    <mergeCell ref="AB74:AB77"/>
    <mergeCell ref="S78:S81"/>
    <mergeCell ref="T78:T81"/>
    <mergeCell ref="U78:U81"/>
    <mergeCell ref="V78:V81"/>
    <mergeCell ref="W78:W81"/>
    <mergeCell ref="X78:X81"/>
    <mergeCell ref="Y78:Y81"/>
    <mergeCell ref="Z78:Z81"/>
    <mergeCell ref="AA78:AA81"/>
    <mergeCell ref="AB78:AB81"/>
    <mergeCell ref="S74:S77"/>
    <mergeCell ref="T74:T77"/>
    <mergeCell ref="U74:U77"/>
    <mergeCell ref="V74:V77"/>
    <mergeCell ref="W74:W77"/>
    <mergeCell ref="X74:X77"/>
    <mergeCell ref="Y74:Y77"/>
    <mergeCell ref="Z74:Z77"/>
    <mergeCell ref="AA74:AA77"/>
    <mergeCell ref="AB86:AB89"/>
    <mergeCell ref="Z82:Z85"/>
    <mergeCell ref="AA82:AA85"/>
    <mergeCell ref="AB82:AB85"/>
    <mergeCell ref="S86:S89"/>
    <mergeCell ref="T86:T89"/>
    <mergeCell ref="U86:U89"/>
    <mergeCell ref="V86:V89"/>
    <mergeCell ref="W86:W89"/>
    <mergeCell ref="X86:X89"/>
    <mergeCell ref="Y86:Y89"/>
    <mergeCell ref="S82:S85"/>
    <mergeCell ref="T82:T85"/>
    <mergeCell ref="U82:U85"/>
    <mergeCell ref="V82:V85"/>
    <mergeCell ref="W82:W85"/>
    <mergeCell ref="X82:X85"/>
    <mergeCell ref="Y82:Y85"/>
    <mergeCell ref="Z86:Z89"/>
    <mergeCell ref="AA86:AA89"/>
  </mergeCells>
  <phoneticPr fontId="13" type="noConversion"/>
  <pageMargins left="0.7" right="0.7" top="0.75" bottom="0.75" header="0.3" footer="0.3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B75"/>
  <sheetViews>
    <sheetView zoomScale="85" zoomScaleNormal="85" workbookViewId="0">
      <selection sqref="A1:XFD1048576"/>
    </sheetView>
  </sheetViews>
  <sheetFormatPr defaultColWidth="8.7109375" defaultRowHeight="12.75" x14ac:dyDescent="0.2"/>
  <cols>
    <col min="1" max="1" width="17.28515625" style="101" customWidth="1"/>
    <col min="2" max="2" width="8.7109375" style="101"/>
    <col min="3" max="15" width="8.7109375" style="101" customWidth="1"/>
    <col min="16" max="16" width="26.85546875" style="101" bestFit="1" customWidth="1"/>
    <col min="17" max="17" width="8.7109375" style="101" customWidth="1"/>
    <col min="18" max="18" width="8.7109375" style="101" hidden="1" customWidth="1"/>
    <col min="19" max="27" width="7.140625" style="101" hidden="1" customWidth="1"/>
    <col min="28" max="28" width="8.28515625" style="101" hidden="1" customWidth="1"/>
    <col min="29" max="16384" width="8.7109375" style="101"/>
  </cols>
  <sheetData>
    <row r="1" spans="1:28" ht="20.25" x14ac:dyDescent="0.3">
      <c r="A1" s="258" t="s">
        <v>10</v>
      </c>
      <c r="B1" s="258"/>
      <c r="C1" s="258"/>
      <c r="D1" s="258"/>
      <c r="E1" s="258"/>
      <c r="O1" s="140"/>
    </row>
    <row r="2" spans="1:28" ht="10.5" customHeight="1" x14ac:dyDescent="0.3">
      <c r="A2" s="103"/>
      <c r="O2" s="140"/>
    </row>
    <row r="3" spans="1:28" x14ac:dyDescent="0.2">
      <c r="A3" s="104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</row>
    <row r="4" spans="1:28" x14ac:dyDescent="0.2">
      <c r="C4" s="140">
        <v>1</v>
      </c>
      <c r="D4" s="140">
        <v>2</v>
      </c>
      <c r="E4" s="140">
        <v>3</v>
      </c>
      <c r="F4" s="140">
        <v>4</v>
      </c>
      <c r="G4" s="140">
        <v>5</v>
      </c>
      <c r="H4" s="140">
        <v>6</v>
      </c>
      <c r="I4" s="140">
        <v>7</v>
      </c>
      <c r="J4" s="140">
        <v>8</v>
      </c>
      <c r="K4" s="140">
        <v>9</v>
      </c>
      <c r="L4" s="140">
        <v>10</v>
      </c>
      <c r="M4" s="140" t="s">
        <v>116</v>
      </c>
      <c r="N4" s="140" t="s">
        <v>117</v>
      </c>
      <c r="O4" s="140"/>
    </row>
    <row r="5" spans="1:28" ht="13.5" thickBot="1" x14ac:dyDescent="0.25">
      <c r="A5" s="259" t="s">
        <v>7</v>
      </c>
      <c r="B5" s="260"/>
      <c r="C5" s="105">
        <v>40918</v>
      </c>
      <c r="D5" s="105">
        <v>40925</v>
      </c>
      <c r="E5" s="105">
        <v>40932</v>
      </c>
      <c r="F5" s="105">
        <v>40939</v>
      </c>
      <c r="G5" s="105">
        <v>40946</v>
      </c>
      <c r="H5" s="105">
        <v>40960</v>
      </c>
      <c r="I5" s="105">
        <v>40967</v>
      </c>
      <c r="J5" s="105">
        <v>40974</v>
      </c>
      <c r="K5" s="105">
        <v>40981</v>
      </c>
      <c r="L5" s="105">
        <v>40988</v>
      </c>
      <c r="M5" s="105"/>
      <c r="N5" s="105">
        <v>40995</v>
      </c>
      <c r="O5" s="106" t="s">
        <v>9</v>
      </c>
      <c r="S5" s="139" t="s">
        <v>130</v>
      </c>
      <c r="T5" s="139" t="s">
        <v>131</v>
      </c>
      <c r="U5" s="139" t="s">
        <v>132</v>
      </c>
      <c r="V5" s="139" t="s">
        <v>133</v>
      </c>
      <c r="W5" s="139" t="s">
        <v>134</v>
      </c>
      <c r="X5" s="139" t="s">
        <v>135</v>
      </c>
      <c r="Y5" s="139" t="s">
        <v>136</v>
      </c>
      <c r="Z5" s="139" t="s">
        <v>137</v>
      </c>
      <c r="AA5" s="139" t="s">
        <v>138</v>
      </c>
      <c r="AB5" s="139" t="s">
        <v>139</v>
      </c>
    </row>
    <row r="6" spans="1:28" x14ac:dyDescent="0.2">
      <c r="A6" s="271" t="s">
        <v>140</v>
      </c>
      <c r="B6" s="107" t="s">
        <v>4</v>
      </c>
      <c r="C6" s="108">
        <v>2</v>
      </c>
      <c r="D6" s="108">
        <v>8</v>
      </c>
      <c r="E6" s="108">
        <v>14</v>
      </c>
      <c r="F6" s="108">
        <v>2</v>
      </c>
      <c r="G6" s="108">
        <v>8</v>
      </c>
      <c r="H6" s="108">
        <v>1</v>
      </c>
      <c r="I6" s="108">
        <v>13</v>
      </c>
      <c r="J6" s="108">
        <v>10</v>
      </c>
      <c r="K6" s="108">
        <v>2</v>
      </c>
      <c r="L6" s="108">
        <v>6</v>
      </c>
      <c r="M6" s="109"/>
      <c r="N6" s="108"/>
      <c r="O6" s="110">
        <f>SUM(C7:L7)</f>
        <v>42</v>
      </c>
      <c r="P6" s="111" t="s">
        <v>46</v>
      </c>
      <c r="R6" s="272" t="s">
        <v>140</v>
      </c>
      <c r="S6" s="241">
        <f>IF(COUNT(C7:C7) &gt; 2, SUM(C7:C7)-MIN(C7:C7)-SMALL(C7:C7,2), SUM(C7:C7))</f>
        <v>6.5</v>
      </c>
      <c r="T6" s="241">
        <f>IF(COUNT(C7:D7) &gt; 2, SUM(C7:D7)-MIN(C7:D7)-SMALL(C7:D7,2), SUM(C7:D7))</f>
        <v>10</v>
      </c>
      <c r="U6" s="241">
        <f>IF(COUNT(C7:E7) &gt; 2, SUM(C7:E7)-MIN(C7:E7)-SMALL(C7:E7,2), SUM(C7:E7))</f>
        <v>6.5</v>
      </c>
      <c r="V6" s="241">
        <f>IF(COUNT(C7:F7) &gt; 2, SUM(C7:F7)-MIN(C7:F7)-SMALL(C7:F7,2), SUM(C7:F7))</f>
        <v>13</v>
      </c>
      <c r="W6" s="240">
        <f>IF(COUNT(C7:G7) &gt; 2, SUM(C7:G7)-MIN(C7:G7)-SMALL(C7:G7,2), SUM(C7:G7))</f>
        <v>16.5</v>
      </c>
      <c r="X6" s="240">
        <f>IF(COUNT(C7:H7) &gt; 2, SUM(C7:H7)-MIN(C7:H7)-SMALL(C7:H7,2), SUM(C7:H7))</f>
        <v>23.5</v>
      </c>
      <c r="Y6" s="240">
        <f>IF(COUNT(C7:I7) &gt; 2, SUM(C7:I7)-MIN(C7:I7)-SMALL(C7:I7,2), SUM(C7:I7))</f>
        <v>27</v>
      </c>
      <c r="Z6" s="240">
        <f>IF(COUNT(C7:J7) &gt; 2, SUM(C7:J7)-MIN(C7:J7)-SMALL(C7:J7,2), SUM(C7:J7))</f>
        <v>29.5</v>
      </c>
      <c r="AA6" s="240">
        <f>IF(COUNT(C7:K7) &gt; 2, SUM(C7:K7)-MIN(C7:K7)-SMALL(C7:K7,2), SUM(C7:K7))</f>
        <v>36</v>
      </c>
      <c r="AB6" s="240">
        <f>IF(COUNT(C7:L7) &gt; 2, SUM(C7:L7)-MIN(C7:L7)-SMALL(C7:L7,2), SUM(C7:L7))</f>
        <v>40.5</v>
      </c>
    </row>
    <row r="7" spans="1:28" x14ac:dyDescent="0.2">
      <c r="A7" s="262"/>
      <c r="B7" s="112" t="s">
        <v>5</v>
      </c>
      <c r="C7" s="113">
        <v>6.5</v>
      </c>
      <c r="D7" s="113">
        <v>3.5</v>
      </c>
      <c r="E7" s="113">
        <v>0.5</v>
      </c>
      <c r="F7" s="113">
        <v>6.5</v>
      </c>
      <c r="G7" s="113">
        <v>3.5</v>
      </c>
      <c r="H7" s="113">
        <v>7</v>
      </c>
      <c r="I7" s="113">
        <v>1</v>
      </c>
      <c r="J7" s="113">
        <v>2.5</v>
      </c>
      <c r="K7" s="113">
        <v>6.5</v>
      </c>
      <c r="L7" s="113">
        <v>4.5</v>
      </c>
      <c r="M7" s="114"/>
      <c r="N7" s="114"/>
      <c r="O7" s="110">
        <f>IF(COUNT(C7:L7) &gt; 2, SUM(C7:L7)-MIN(C7:L7)-SMALL(C7:L7,2), SUM(C7:L7))</f>
        <v>40.5</v>
      </c>
      <c r="P7" s="115" t="s">
        <v>57</v>
      </c>
      <c r="R7" s="249"/>
      <c r="S7" s="236"/>
      <c r="T7" s="236"/>
      <c r="U7" s="236"/>
      <c r="V7" s="236"/>
      <c r="W7" s="238"/>
      <c r="X7" s="238"/>
      <c r="Y7" s="238"/>
      <c r="Z7" s="238"/>
      <c r="AA7" s="238"/>
      <c r="AB7" s="238"/>
    </row>
    <row r="8" spans="1:28" x14ac:dyDescent="0.2">
      <c r="A8" s="262"/>
      <c r="B8" s="112" t="s">
        <v>6</v>
      </c>
      <c r="C8" s="36">
        <v>80</v>
      </c>
      <c r="D8" s="36"/>
      <c r="E8" s="36"/>
      <c r="F8" s="36">
        <v>80</v>
      </c>
      <c r="G8" s="36"/>
      <c r="H8" s="36">
        <v>100</v>
      </c>
      <c r="I8" s="36"/>
      <c r="J8" s="36"/>
      <c r="K8" s="36">
        <v>80</v>
      </c>
      <c r="L8" s="36"/>
      <c r="M8" s="59">
        <v>120</v>
      </c>
      <c r="N8" s="59"/>
      <c r="O8" s="100">
        <f>SUM(C8:M8)</f>
        <v>460</v>
      </c>
      <c r="P8" s="115" t="s">
        <v>48</v>
      </c>
      <c r="R8" s="249"/>
      <c r="S8" s="236"/>
      <c r="T8" s="236"/>
      <c r="U8" s="236"/>
      <c r="V8" s="236"/>
      <c r="W8" s="238"/>
      <c r="X8" s="238"/>
      <c r="Y8" s="238"/>
      <c r="Z8" s="238"/>
      <c r="AA8" s="238"/>
      <c r="AB8" s="238"/>
    </row>
    <row r="9" spans="1:28" x14ac:dyDescent="0.2">
      <c r="A9" s="263"/>
      <c r="B9" s="116" t="s">
        <v>45</v>
      </c>
      <c r="C9" s="117">
        <f t="shared" ref="C9:L9" si="0">RANK(S6,S6:S61,0)</f>
        <v>2</v>
      </c>
      <c r="D9" s="117">
        <f t="shared" si="0"/>
        <v>4</v>
      </c>
      <c r="E9" s="117">
        <f t="shared" si="0"/>
        <v>4</v>
      </c>
      <c r="F9" s="117">
        <f t="shared" si="0"/>
        <v>2</v>
      </c>
      <c r="G9" s="117">
        <f t="shared" si="0"/>
        <v>4</v>
      </c>
      <c r="H9" s="117">
        <f t="shared" si="0"/>
        <v>2</v>
      </c>
      <c r="I9" s="117">
        <f t="shared" si="0"/>
        <v>3</v>
      </c>
      <c r="J9" s="117">
        <f t="shared" si="0"/>
        <v>6</v>
      </c>
      <c r="K9" s="117">
        <f t="shared" si="0"/>
        <v>2</v>
      </c>
      <c r="L9" s="117">
        <f t="shared" si="0"/>
        <v>3</v>
      </c>
      <c r="M9" s="118"/>
      <c r="N9" s="118"/>
      <c r="O9" s="110">
        <f>IF(O7&gt;0, O7*100, "0")</f>
        <v>4050</v>
      </c>
      <c r="P9" s="119" t="s">
        <v>49</v>
      </c>
      <c r="R9" s="249"/>
      <c r="S9" s="236"/>
      <c r="T9" s="236"/>
      <c r="U9" s="236"/>
      <c r="V9" s="236"/>
      <c r="W9" s="239"/>
      <c r="X9" s="239"/>
      <c r="Y9" s="239"/>
      <c r="Z9" s="239"/>
      <c r="AA9" s="239"/>
      <c r="AB9" s="239"/>
    </row>
    <row r="10" spans="1:28" ht="4.5" customHeight="1" x14ac:dyDescent="0.2">
      <c r="A10" s="120">
        <v>0</v>
      </c>
      <c r="B10" s="121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3"/>
      <c r="R10" s="250" t="s">
        <v>123</v>
      </c>
      <c r="S10" s="236">
        <f>IF(COUNT(C12:C12) &gt; 2, SUM(C12:C12)-MIN(C12:C12)-SMALL(C12:C12,2), SUM(C12:C12))</f>
        <v>3</v>
      </c>
      <c r="T10" s="237">
        <f>IF(COUNT(C12:D12) &gt; 2, SUM(C12:D12)-MIN(C12:D12)-SMALL(C12:D12,2), SUM(C12:D12))</f>
        <v>3</v>
      </c>
      <c r="U10" s="237">
        <f>IF(COUNT(C12:E12) &gt; 2, SUM(C12:E12)-MIN(C12:E12)-SMALL(C12:E12,2), SUM(C12:E12))</f>
        <v>4.5</v>
      </c>
      <c r="V10" s="237">
        <f>IF(COUNT(C12:F12) &gt; 2, SUM(C12:F12)-MIN(C12:F12)-SMALL(C12:F12,2), SUM(C12:F12))</f>
        <v>10</v>
      </c>
      <c r="W10" s="237">
        <f>IF(COUNT(C12:G12) &gt; 2, SUM(C12:G12)-MIN(C12:G12)-SMALL(C12:G12,2), SUM(C12:G12))</f>
        <v>13</v>
      </c>
      <c r="X10" s="237">
        <f>IF(COUNT(C12:H12) &gt; 2, SUM(C12:H12)-MIN(C12:H12)-SMALL(C12:H12,2), SUM(C12:H12))</f>
        <v>16</v>
      </c>
      <c r="Y10" s="237">
        <f>IF(COUNT(C12:I12) &gt; 2, SUM(C12:I12)-MIN(C12:I12)-SMALL(C12:I12,2), SUM(C12:I12))</f>
        <v>23</v>
      </c>
      <c r="Z10" s="237">
        <f>IF(COUNT(C12:J12) &gt; 2, SUM(C12:J12)-MIN(C12:J12)-SMALL(C12:J12,2), SUM(C12:J12))</f>
        <v>30</v>
      </c>
      <c r="AA10" s="237">
        <f>IF(COUNT(C12:K12) &gt; 2, SUM(C12:K12)-MIN(C12:K12)-SMALL(C12:K12,2), SUM(C12:K12))</f>
        <v>34</v>
      </c>
      <c r="AB10" s="237">
        <f>IF(COUNT(C12:L12) &gt; 2, SUM(C12:L12)-MIN(C12:L12)-SMALL(C12:L12,2), SUM(C12:L12))</f>
        <v>38</v>
      </c>
    </row>
    <row r="11" spans="1:28" x14ac:dyDescent="0.2">
      <c r="A11" s="264" t="s">
        <v>123</v>
      </c>
      <c r="B11" s="124" t="s">
        <v>4</v>
      </c>
      <c r="C11" s="125">
        <v>9</v>
      </c>
      <c r="D11" s="125">
        <v>0</v>
      </c>
      <c r="E11" s="125">
        <v>6</v>
      </c>
      <c r="F11" s="125">
        <v>4</v>
      </c>
      <c r="G11" s="125">
        <v>9</v>
      </c>
      <c r="H11" s="125">
        <v>0</v>
      </c>
      <c r="I11" s="125">
        <v>1</v>
      </c>
      <c r="J11" s="125">
        <v>1</v>
      </c>
      <c r="K11" s="125">
        <v>7</v>
      </c>
      <c r="L11" s="125">
        <v>7</v>
      </c>
      <c r="M11" s="109"/>
      <c r="N11" s="125"/>
      <c r="O11" s="126">
        <f>SUM(C12:L12)</f>
        <v>38</v>
      </c>
      <c r="P11" s="127" t="s">
        <v>46</v>
      </c>
      <c r="R11" s="250"/>
      <c r="S11" s="236"/>
      <c r="T11" s="238"/>
      <c r="U11" s="238"/>
      <c r="V11" s="238"/>
      <c r="W11" s="238"/>
      <c r="X11" s="238"/>
      <c r="Y11" s="238"/>
      <c r="Z11" s="238"/>
      <c r="AA11" s="238"/>
      <c r="AB11" s="238"/>
    </row>
    <row r="12" spans="1:28" x14ac:dyDescent="0.2">
      <c r="A12" s="265"/>
      <c r="B12" s="128" t="s">
        <v>5</v>
      </c>
      <c r="C12" s="125">
        <v>3</v>
      </c>
      <c r="D12" s="125">
        <v>0</v>
      </c>
      <c r="E12" s="125">
        <v>4.5</v>
      </c>
      <c r="F12" s="125">
        <v>5.5</v>
      </c>
      <c r="G12" s="125">
        <v>3</v>
      </c>
      <c r="H12" s="125">
        <v>0</v>
      </c>
      <c r="I12" s="125">
        <v>7</v>
      </c>
      <c r="J12" s="125">
        <v>7</v>
      </c>
      <c r="K12" s="125">
        <v>4</v>
      </c>
      <c r="L12" s="125">
        <v>4</v>
      </c>
      <c r="M12" s="109"/>
      <c r="N12" s="109"/>
      <c r="O12" s="126">
        <f>IF(COUNT(C12:L12) &gt; 2, SUM(C12:L12)-MIN(C12:L12)-SMALL(C12:L12,2), SUM(C12:L12))</f>
        <v>38</v>
      </c>
      <c r="P12" s="129" t="s">
        <v>57</v>
      </c>
      <c r="R12" s="250"/>
      <c r="S12" s="236"/>
      <c r="T12" s="238"/>
      <c r="U12" s="238"/>
      <c r="V12" s="238"/>
      <c r="W12" s="238"/>
      <c r="X12" s="238"/>
      <c r="Y12" s="238"/>
      <c r="Z12" s="238"/>
      <c r="AA12" s="238"/>
      <c r="AB12" s="238"/>
    </row>
    <row r="13" spans="1:28" x14ac:dyDescent="0.2">
      <c r="A13" s="265"/>
      <c r="B13" s="128" t="s">
        <v>6</v>
      </c>
      <c r="C13" s="26"/>
      <c r="D13" s="26"/>
      <c r="E13" s="26"/>
      <c r="F13" s="26">
        <v>20</v>
      </c>
      <c r="G13" s="26"/>
      <c r="H13" s="26"/>
      <c r="I13" s="26">
        <v>110</v>
      </c>
      <c r="J13" s="26">
        <v>110</v>
      </c>
      <c r="K13" s="26"/>
      <c r="L13" s="26"/>
      <c r="M13" s="38"/>
      <c r="N13" s="38"/>
      <c r="O13" s="99">
        <f>SUM(C13:M13)</f>
        <v>240</v>
      </c>
      <c r="P13" s="129" t="s">
        <v>48</v>
      </c>
      <c r="R13" s="250"/>
      <c r="S13" s="236"/>
      <c r="T13" s="239"/>
      <c r="U13" s="239"/>
      <c r="V13" s="239"/>
      <c r="W13" s="239"/>
      <c r="X13" s="239"/>
      <c r="Y13" s="239"/>
      <c r="Z13" s="239"/>
      <c r="AA13" s="239"/>
      <c r="AB13" s="239"/>
    </row>
    <row r="14" spans="1:28" x14ac:dyDescent="0.2">
      <c r="A14" s="266"/>
      <c r="B14" s="130" t="s">
        <v>45</v>
      </c>
      <c r="C14" s="131">
        <f t="shared" ref="C14:L14" si="1">RANK(S10,S6:S61,0)</f>
        <v>9</v>
      </c>
      <c r="D14" s="131">
        <f t="shared" si="1"/>
        <v>13</v>
      </c>
      <c r="E14" s="131">
        <f t="shared" si="1"/>
        <v>10</v>
      </c>
      <c r="F14" s="131">
        <f t="shared" si="1"/>
        <v>8</v>
      </c>
      <c r="G14" s="131">
        <f t="shared" si="1"/>
        <v>10</v>
      </c>
      <c r="H14" s="131">
        <f t="shared" si="1"/>
        <v>11</v>
      </c>
      <c r="I14" s="131">
        <f t="shared" si="1"/>
        <v>8</v>
      </c>
      <c r="J14" s="131">
        <f t="shared" si="1"/>
        <v>4</v>
      </c>
      <c r="K14" s="131">
        <f t="shared" si="1"/>
        <v>6</v>
      </c>
      <c r="L14" s="131">
        <f t="shared" si="1"/>
        <v>5</v>
      </c>
      <c r="M14" s="118"/>
      <c r="N14" s="118"/>
      <c r="O14" s="126">
        <f>IF(O12&gt;0, O12*100, "0")</f>
        <v>3800</v>
      </c>
      <c r="P14" s="132" t="s">
        <v>49</v>
      </c>
      <c r="R14" s="249" t="s">
        <v>23</v>
      </c>
      <c r="S14" s="236">
        <f>IF(COUNT(C17:C17) &gt; 2, SUM(C17:C17)-MIN(C17:C17)-SMALL(C17:C17,2), SUM(C17:C17))</f>
        <v>4</v>
      </c>
      <c r="T14" s="236">
        <f>IF(COUNT(C17:D17) &gt; 2, SUM(C17:D17)-MIN(C17:D17)-SMALL(C17:D17,2), SUM(C17:D17))</f>
        <v>5.5</v>
      </c>
      <c r="U14" s="236">
        <f>IF(COUNT(C17:E17) &gt; 2, SUM(C17:E17)-MIN(C17:E17)-SMALL(C17:E17,2), SUM(C17:E17))</f>
        <v>4</v>
      </c>
      <c r="V14" s="236">
        <f>IF(COUNT(C17:F17) &gt; 2, SUM(C17:F17)-MIN(C17:F17)-SMALL(C17:F17,2), SUM(C17:F17))</f>
        <v>11</v>
      </c>
      <c r="W14" s="236">
        <f>IF(COUNT(C17:G17) &gt; 2, SUM(C17:G17)-MIN(C17:G17)-SMALL(C17:G17,2), SUM(C17:G17))</f>
        <v>13.5</v>
      </c>
      <c r="X14" s="236">
        <f>IF(COUNT(C17:H17) &gt; 2, SUM(C17:H17)-MIN(C17:H17)-SMALL(C17:H17,2), SUM(C17:H17))</f>
        <v>17</v>
      </c>
      <c r="Y14" s="236">
        <f>IF(COUNT(C17:I17) &gt; 2, SUM(C17:I17)-MIN(C17:I17)-SMALL(C17:I17,2), SUM(C17:I17))</f>
        <v>20.5</v>
      </c>
      <c r="Z14" s="236">
        <f>IF(COUNT(C17:J17) &gt; 2, SUM(C17:J17)-MIN(C17:J17)-SMALL(C17:J17,2), SUM(C17:J17))</f>
        <v>22</v>
      </c>
      <c r="AA14" s="236">
        <f>IF(COUNT(C17:K17) &gt; 2, SUM(C17:K17)-MIN(C17:K17)-SMALL(C17:K17,2), SUM(C17:K17))</f>
        <v>23.5</v>
      </c>
      <c r="AB14" s="236">
        <f>IF(COUNT(C17:L17) &gt; 2, SUM(C17:L17)-MIN(C17:L17)-SMALL(C17:L17,2), SUM(C17:L17))</f>
        <v>29.5</v>
      </c>
    </row>
    <row r="15" spans="1:28" ht="4.5" customHeight="1" x14ac:dyDescent="0.2">
      <c r="A15" s="120"/>
      <c r="B15" s="121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33"/>
      <c r="P15" s="123"/>
      <c r="R15" s="249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</row>
    <row r="16" spans="1:28" x14ac:dyDescent="0.2">
      <c r="A16" s="261" t="s">
        <v>23</v>
      </c>
      <c r="B16" s="107" t="s">
        <v>4</v>
      </c>
      <c r="C16" s="108">
        <v>7</v>
      </c>
      <c r="D16" s="108">
        <v>12</v>
      </c>
      <c r="E16" s="108">
        <v>10</v>
      </c>
      <c r="F16" s="108">
        <v>1</v>
      </c>
      <c r="G16" s="108">
        <v>12</v>
      </c>
      <c r="H16" s="108">
        <v>8</v>
      </c>
      <c r="I16" s="108">
        <v>8</v>
      </c>
      <c r="J16" s="108">
        <v>13</v>
      </c>
      <c r="K16" s="108">
        <v>13</v>
      </c>
      <c r="L16" s="108">
        <v>3</v>
      </c>
      <c r="M16" s="109"/>
      <c r="N16" s="108"/>
      <c r="O16" s="110">
        <f>SUM(C17:L17)</f>
        <v>31.5</v>
      </c>
      <c r="P16" s="111" t="s">
        <v>46</v>
      </c>
      <c r="R16" s="249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</row>
    <row r="17" spans="1:28" x14ac:dyDescent="0.2">
      <c r="A17" s="262"/>
      <c r="B17" s="112" t="s">
        <v>5</v>
      </c>
      <c r="C17" s="113">
        <v>4</v>
      </c>
      <c r="D17" s="113">
        <v>1.5</v>
      </c>
      <c r="E17" s="113">
        <v>2.5</v>
      </c>
      <c r="F17" s="113">
        <v>7</v>
      </c>
      <c r="G17" s="113">
        <v>1.5</v>
      </c>
      <c r="H17" s="113">
        <v>3.5</v>
      </c>
      <c r="I17" s="113">
        <v>3.5</v>
      </c>
      <c r="J17" s="113">
        <v>1</v>
      </c>
      <c r="K17" s="113">
        <v>1</v>
      </c>
      <c r="L17" s="113">
        <v>6</v>
      </c>
      <c r="M17" s="114"/>
      <c r="N17" s="114"/>
      <c r="O17" s="110">
        <f>IF(COUNT(C17:L17) &gt; 2, SUM(C17:L17)-MIN(C17:L17)-SMALL(C17:L17,2), SUM(C17:L17))</f>
        <v>29.5</v>
      </c>
      <c r="P17" s="115" t="s">
        <v>57</v>
      </c>
      <c r="R17" s="249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</row>
    <row r="18" spans="1:28" x14ac:dyDescent="0.2">
      <c r="A18" s="262"/>
      <c r="B18" s="112" t="s">
        <v>6</v>
      </c>
      <c r="C18" s="36"/>
      <c r="D18" s="36"/>
      <c r="E18" s="36"/>
      <c r="F18" s="36">
        <v>110</v>
      </c>
      <c r="G18" s="36"/>
      <c r="H18" s="36"/>
      <c r="I18" s="36"/>
      <c r="J18" s="36"/>
      <c r="K18" s="36"/>
      <c r="L18" s="36">
        <v>60</v>
      </c>
      <c r="M18" s="59"/>
      <c r="N18" s="59"/>
      <c r="O18" s="100">
        <f>SUM(C18:M18)</f>
        <v>170</v>
      </c>
      <c r="P18" s="115" t="s">
        <v>48</v>
      </c>
      <c r="R18" s="250" t="s">
        <v>24</v>
      </c>
      <c r="S18" s="236">
        <f>IF(COUNT(C22:C22) &gt; 2, SUM(C22:C22)-MIN(C22:C22)-SMALL(C22:C22,2), SUM(C22:C22))</f>
        <v>2.5</v>
      </c>
      <c r="T18" s="236">
        <f>IF(COUNT(C22:D22) &gt; 2, SUM(C22:D22)-MIN(C22:D22)-SMALL(C22:D22,2), SUM(C22:D22))</f>
        <v>7.5</v>
      </c>
      <c r="U18" s="236">
        <f>IF(COUNT(C22:E22) &gt; 2, SUM(C22:E22)-MIN(C22:E22)-SMALL(C22:E22,2), SUM(C22:E22))</f>
        <v>6.5</v>
      </c>
      <c r="V18" s="236">
        <f>IF(COUNT(C22:F22) &gt; 2, SUM(C22:F22)-MIN(C22:F22)-SMALL(C22:F22,2), SUM(C22:F22))</f>
        <v>11.5</v>
      </c>
      <c r="W18" s="236">
        <f>IF(COUNT(C22:G22) &gt; 2, SUM(C22:G22)-MIN(C22:G22)-SMALL(C22:G22,2), SUM(C22:G22))</f>
        <v>18.5</v>
      </c>
      <c r="X18" s="236">
        <f>IF(COUNT(C22:H22) &gt; 2, SUM(C22:H22)-MIN(C22:H22)-SMALL(C22:H22,2), SUM(C22:H22))</f>
        <v>22.5</v>
      </c>
      <c r="Y18" s="236">
        <f>IF(COUNT(C22:I22) &gt; 2, SUM(C22:I22)-MIN(C22:I22)-SMALL(C22:I22,2), SUM(C22:I22))</f>
        <v>29</v>
      </c>
      <c r="Z18" s="236">
        <f>IF(COUNT(C22:J22) &gt; 2, SUM(C22:J22)-MIN(C22:J22)-SMALL(C22:J22,2), SUM(C22:J22))</f>
        <v>31.5</v>
      </c>
      <c r="AA18" s="236">
        <f>IF(COUNT(C22:K22) &gt; 2, SUM(C22:K22)-MIN(C22:K22)-SMALL(C22:K22,2), SUM(C22:K22))</f>
        <v>36</v>
      </c>
      <c r="AB18" s="236">
        <f>IF(COUNT(C22:L22) &gt; 2, SUM(C22:L22)-MIN(C22:L22)-SMALL(C22:L22,2), SUM(C22:L22))</f>
        <v>42.5</v>
      </c>
    </row>
    <row r="19" spans="1:28" x14ac:dyDescent="0.2">
      <c r="A19" s="263"/>
      <c r="B19" s="116" t="s">
        <v>45</v>
      </c>
      <c r="C19" s="117">
        <f t="shared" ref="C19:L19" si="2">RANK(S14,S6:S61,0)</f>
        <v>7</v>
      </c>
      <c r="D19" s="117">
        <f t="shared" si="2"/>
        <v>10</v>
      </c>
      <c r="E19" s="117">
        <f t="shared" si="2"/>
        <v>12</v>
      </c>
      <c r="F19" s="117">
        <f t="shared" si="2"/>
        <v>7</v>
      </c>
      <c r="G19" s="117">
        <f t="shared" si="2"/>
        <v>9</v>
      </c>
      <c r="H19" s="117">
        <f t="shared" si="2"/>
        <v>8</v>
      </c>
      <c r="I19" s="117">
        <f t="shared" si="2"/>
        <v>9</v>
      </c>
      <c r="J19" s="117">
        <f t="shared" si="2"/>
        <v>12</v>
      </c>
      <c r="K19" s="117">
        <f t="shared" si="2"/>
        <v>12</v>
      </c>
      <c r="L19" s="117">
        <f t="shared" si="2"/>
        <v>12</v>
      </c>
      <c r="M19" s="118"/>
      <c r="N19" s="118"/>
      <c r="O19" s="110">
        <f>IF(O17&gt;0, O17*100, "0")</f>
        <v>2950</v>
      </c>
      <c r="P19" s="119" t="s">
        <v>49</v>
      </c>
      <c r="R19" s="250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</row>
    <row r="20" spans="1:28" ht="4.5" customHeight="1" x14ac:dyDescent="0.2">
      <c r="A20" s="120"/>
      <c r="B20" s="121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33"/>
      <c r="P20" s="123"/>
      <c r="R20" s="250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</row>
    <row r="21" spans="1:28" x14ac:dyDescent="0.2">
      <c r="A21" s="264" t="s">
        <v>24</v>
      </c>
      <c r="B21" s="124" t="s">
        <v>4</v>
      </c>
      <c r="C21" s="125">
        <v>10</v>
      </c>
      <c r="D21" s="125">
        <v>5</v>
      </c>
      <c r="E21" s="125">
        <v>2</v>
      </c>
      <c r="F21" s="125">
        <v>7</v>
      </c>
      <c r="G21" s="125">
        <v>1</v>
      </c>
      <c r="H21" s="125">
        <v>12</v>
      </c>
      <c r="I21" s="125">
        <v>2</v>
      </c>
      <c r="J21" s="125">
        <v>12</v>
      </c>
      <c r="K21" s="125">
        <v>6</v>
      </c>
      <c r="L21" s="125">
        <v>2</v>
      </c>
      <c r="M21" s="109"/>
      <c r="N21" s="125"/>
      <c r="O21" s="126">
        <f>SUM(C22:L22)</f>
        <v>45.5</v>
      </c>
      <c r="P21" s="127" t="s">
        <v>46</v>
      </c>
      <c r="R21" s="250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</row>
    <row r="22" spans="1:28" x14ac:dyDescent="0.2">
      <c r="A22" s="265"/>
      <c r="B22" s="128" t="s">
        <v>5</v>
      </c>
      <c r="C22" s="134">
        <v>2.5</v>
      </c>
      <c r="D22" s="134">
        <v>5</v>
      </c>
      <c r="E22" s="134">
        <v>6.5</v>
      </c>
      <c r="F22" s="134">
        <v>4</v>
      </c>
      <c r="G22" s="134">
        <v>7</v>
      </c>
      <c r="H22" s="134">
        <v>1.5</v>
      </c>
      <c r="I22" s="134">
        <v>6.5</v>
      </c>
      <c r="J22" s="134">
        <v>1.5</v>
      </c>
      <c r="K22" s="134">
        <v>4.5</v>
      </c>
      <c r="L22" s="134">
        <v>6.5</v>
      </c>
      <c r="M22" s="114"/>
      <c r="N22" s="114"/>
      <c r="O22" s="126">
        <f>IF(COUNT(C22:L22) &gt; 2, SUM(C22:L22)-MIN(C22:L22)-SMALL(C22:L22,2), SUM(C22:L22))</f>
        <v>42.5</v>
      </c>
      <c r="P22" s="129" t="s">
        <v>57</v>
      </c>
      <c r="R22" s="270" t="s">
        <v>141</v>
      </c>
      <c r="S22" s="236">
        <f>IF(COUNT(C27:C27) &gt; 2, SUM(C27:C27)-MIN(C27:C27)-SMALL(C27:C27,2), SUM(C27:C27))</f>
        <v>6</v>
      </c>
      <c r="T22" s="236">
        <f>IF(COUNT(C27:D27) &gt; 2, SUM(C27:D27)-MIN(C27:D27)-SMALL(C27:D27,2), SUM(C27:D27))</f>
        <v>8</v>
      </c>
      <c r="U22" s="236">
        <f>IF(COUNT(C27:E27) &gt; 2, SUM(C27:E27)-MIN(C27:E27)-SMALL(C27:E27,2), SUM(C27:E27))</f>
        <v>6</v>
      </c>
      <c r="V22" s="236">
        <f>IF(COUNT(C27:F27) &gt; 2, SUM(C27:F27)-MIN(C27:F27)-SMALL(C27:F27,2), SUM(C27:F27))</f>
        <v>8.5</v>
      </c>
      <c r="W22" s="236">
        <f>IF(COUNT(C27:G27) &gt; 2, SUM(C27:G27)-MIN(C27:G27)-SMALL(C27:G27,2), SUM(C27:G27))</f>
        <v>10.5</v>
      </c>
      <c r="X22" s="236">
        <f>IF(COUNT(C27:H27) &gt; 2, SUM(C27:H27)-MIN(C27:H27)-SMALL(C27:H27,2), SUM(C27:H27))</f>
        <v>13.5</v>
      </c>
      <c r="Y22" s="236">
        <f>IF(COUNT(C27:I27) &gt; 2, SUM(C27:I27)-MIN(C27:I27)-SMALL(C27:I27,2), SUM(C27:I27))</f>
        <v>15.5</v>
      </c>
      <c r="Z22" s="236">
        <f>IF(COUNT(C27:J27) &gt; 2, SUM(C27:J27)-MIN(C27:J27)-SMALL(C27:J27,2), SUM(C27:J27))</f>
        <v>17.5</v>
      </c>
      <c r="AA22" s="236">
        <f>IF(COUNT(C27:K27) &gt; 2, SUM(C27:K27)-MIN(C27:K27)-SMALL(C27:K27,2), SUM(C27:K27))</f>
        <v>21</v>
      </c>
      <c r="AB22" s="236">
        <f>IF(COUNT(C27:L27) &gt; 2, SUM(C27:L27)-MIN(C27:L27)-SMALL(C27:L27,2), SUM(C27:L27))</f>
        <v>23</v>
      </c>
    </row>
    <row r="23" spans="1:28" x14ac:dyDescent="0.2">
      <c r="A23" s="265"/>
      <c r="B23" s="128" t="s">
        <v>6</v>
      </c>
      <c r="C23" s="26"/>
      <c r="D23" s="26"/>
      <c r="E23" s="26">
        <v>80</v>
      </c>
      <c r="F23" s="26"/>
      <c r="G23" s="26">
        <v>110</v>
      </c>
      <c r="H23" s="26"/>
      <c r="I23" s="26">
        <v>80</v>
      </c>
      <c r="J23" s="26"/>
      <c r="K23" s="26"/>
      <c r="L23" s="26">
        <v>80</v>
      </c>
      <c r="M23" s="38">
        <v>200</v>
      </c>
      <c r="N23" s="38"/>
      <c r="O23" s="99">
        <f>SUM(C23:M23)</f>
        <v>550</v>
      </c>
      <c r="P23" s="129" t="s">
        <v>48</v>
      </c>
      <c r="R23" s="249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</row>
    <row r="24" spans="1:28" x14ac:dyDescent="0.2">
      <c r="A24" s="266"/>
      <c r="B24" s="130" t="s">
        <v>45</v>
      </c>
      <c r="C24" s="131">
        <f t="shared" ref="C24:L24" si="3">RANK(S18,S6:S61,0)</f>
        <v>10</v>
      </c>
      <c r="D24" s="131">
        <f t="shared" si="3"/>
        <v>8</v>
      </c>
      <c r="E24" s="131">
        <f t="shared" si="3"/>
        <v>4</v>
      </c>
      <c r="F24" s="131">
        <f t="shared" si="3"/>
        <v>4</v>
      </c>
      <c r="G24" s="131">
        <f t="shared" si="3"/>
        <v>1</v>
      </c>
      <c r="H24" s="131">
        <f t="shared" si="3"/>
        <v>4</v>
      </c>
      <c r="I24" s="131">
        <f t="shared" si="3"/>
        <v>2</v>
      </c>
      <c r="J24" s="131">
        <f t="shared" si="3"/>
        <v>3</v>
      </c>
      <c r="K24" s="131">
        <f t="shared" si="3"/>
        <v>2</v>
      </c>
      <c r="L24" s="131">
        <f t="shared" si="3"/>
        <v>2</v>
      </c>
      <c r="M24" s="118"/>
      <c r="N24" s="118"/>
      <c r="O24" s="126">
        <f>IF(O22&gt;0, O22*100, "0")</f>
        <v>4250</v>
      </c>
      <c r="P24" s="132" t="s">
        <v>49</v>
      </c>
      <c r="R24" s="249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</row>
    <row r="25" spans="1:28" ht="4.5" customHeight="1" x14ac:dyDescent="0.2">
      <c r="A25" s="120"/>
      <c r="B25" s="121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33"/>
      <c r="P25" s="123"/>
      <c r="R25" s="249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</row>
    <row r="26" spans="1:28" x14ac:dyDescent="0.2">
      <c r="A26" s="271" t="s">
        <v>141</v>
      </c>
      <c r="B26" s="107" t="s">
        <v>4</v>
      </c>
      <c r="C26" s="108">
        <v>3</v>
      </c>
      <c r="D26" s="108">
        <v>11</v>
      </c>
      <c r="E26" s="108">
        <v>11</v>
      </c>
      <c r="F26" s="108">
        <v>10</v>
      </c>
      <c r="G26" s="108">
        <v>0</v>
      </c>
      <c r="H26" s="108">
        <v>9</v>
      </c>
      <c r="I26" s="108">
        <v>11</v>
      </c>
      <c r="J26" s="108">
        <v>0</v>
      </c>
      <c r="K26" s="108">
        <v>8</v>
      </c>
      <c r="L26" s="108">
        <v>11</v>
      </c>
      <c r="M26" s="109"/>
      <c r="N26" s="108"/>
      <c r="O26" s="110">
        <f>SUM(C27:L27)</f>
        <v>23</v>
      </c>
      <c r="P26" s="111" t="s">
        <v>46</v>
      </c>
      <c r="R26" s="273" t="s">
        <v>142</v>
      </c>
      <c r="S26" s="237">
        <f>IF(COUNT(C32:C32) &gt; 2, SUM(C32:C32)-MIN(C32:C32)-SMALL(C32:C32,2), SUM(C32:C32))</f>
        <v>4.5</v>
      </c>
      <c r="T26" s="237">
        <f>IF(COUNT(C32:D32) &gt; 2, SUM(C32:D32)-MIN(C32:D32)-SMALL(C32:D32,2), SUM(C32:D32))</f>
        <v>10.5</v>
      </c>
      <c r="U26" s="237">
        <f>IF(COUNT(C32:E32) &gt; 2, SUM(C32:E32)-MIN(C32:E32)-SMALL(C32:E32,2), SUM(C32:E32))</f>
        <v>6</v>
      </c>
      <c r="V26" s="237">
        <f>IF(COUNT(C32:F32) &gt; 2, SUM(C32:F32)-MIN(C32:F32)-SMALL(C32:F32,2), SUM(C32:F32))</f>
        <v>11.5</v>
      </c>
      <c r="W26" s="237">
        <f>IF(COUNT(C32:G32) &gt; 2, SUM(C32:G32)-MIN(C32:G32)-SMALL(C32:G32,2), SUM(C32:G32))</f>
        <v>16.5</v>
      </c>
      <c r="X26" s="237">
        <f>IF(COUNT(C32:H32) &gt; 2, SUM(C32:H32)-MIN(C32:H32)-SMALL(C32:H32,2), SUM(C32:H32))</f>
        <v>21</v>
      </c>
      <c r="Y26" s="237">
        <f>IF(COUNT(C32:I32) &gt; 2, SUM(C32:I32)-MIN(C32:I32)-SMALL(C32:I32,2), SUM(C32:I32))</f>
        <v>25</v>
      </c>
      <c r="Z26" s="237">
        <f>IF(COUNT(C32:J32) &gt; 2, SUM(C32:J32)-MIN(C32:J32)-SMALL(C32:J32,2), SUM(C32:J32))</f>
        <v>29.5</v>
      </c>
      <c r="AA26" s="237">
        <f>IF(COUNT(C32:K32) &gt; 2, SUM(C32:K32)-MIN(C32:K32)-SMALL(C32:K32,2), SUM(C32:K32))</f>
        <v>30.5</v>
      </c>
      <c r="AB26" s="237">
        <f>IF(COUNT(C32:L32) &gt; 2, SUM(C32:L32)-MIN(C32:L32)-SMALL(C32:L32,2), SUM(C32:L32))</f>
        <v>34</v>
      </c>
    </row>
    <row r="27" spans="1:28" x14ac:dyDescent="0.2">
      <c r="A27" s="256"/>
      <c r="B27" s="112" t="s">
        <v>5</v>
      </c>
      <c r="C27" s="108">
        <v>6</v>
      </c>
      <c r="D27" s="108">
        <v>2</v>
      </c>
      <c r="E27" s="108">
        <v>2</v>
      </c>
      <c r="F27" s="108">
        <v>2.5</v>
      </c>
      <c r="G27" s="108">
        <v>0</v>
      </c>
      <c r="H27" s="108">
        <v>3</v>
      </c>
      <c r="I27" s="108">
        <v>2</v>
      </c>
      <c r="J27" s="108">
        <v>0</v>
      </c>
      <c r="K27" s="108">
        <v>3.5</v>
      </c>
      <c r="L27" s="108">
        <v>2</v>
      </c>
      <c r="M27" s="109"/>
      <c r="N27" s="109"/>
      <c r="O27" s="110">
        <f>IF(COUNT(C27:L27) &gt; 2, SUM(C27:L27)-MIN(C27:L27)-SMALL(C27:L27,2), SUM(C27:L27))</f>
        <v>23</v>
      </c>
      <c r="P27" s="115" t="s">
        <v>57</v>
      </c>
      <c r="R27" s="245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</row>
    <row r="28" spans="1:28" x14ac:dyDescent="0.2">
      <c r="A28" s="256"/>
      <c r="B28" s="112" t="s">
        <v>6</v>
      </c>
      <c r="C28" s="36">
        <v>60</v>
      </c>
      <c r="D28" s="36"/>
      <c r="E28" s="36"/>
      <c r="F28" s="36"/>
      <c r="G28" s="36"/>
      <c r="H28" s="36"/>
      <c r="I28" s="36"/>
      <c r="J28" s="36"/>
      <c r="K28" s="36"/>
      <c r="L28" s="36"/>
      <c r="M28" s="59"/>
      <c r="N28" s="59"/>
      <c r="O28" s="100">
        <f>SUM(C28:M28)</f>
        <v>60</v>
      </c>
      <c r="P28" s="115" t="s">
        <v>48</v>
      </c>
      <c r="R28" s="245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</row>
    <row r="29" spans="1:28" x14ac:dyDescent="0.2">
      <c r="A29" s="257"/>
      <c r="B29" s="116" t="s">
        <v>45</v>
      </c>
      <c r="C29" s="117">
        <f t="shared" ref="C29:L29" si="4">RANK(S22,S6:S61,0)</f>
        <v>3</v>
      </c>
      <c r="D29" s="117">
        <f t="shared" si="4"/>
        <v>5</v>
      </c>
      <c r="E29" s="117">
        <f t="shared" si="4"/>
        <v>6</v>
      </c>
      <c r="F29" s="117">
        <f t="shared" si="4"/>
        <v>11</v>
      </c>
      <c r="G29" s="117">
        <f t="shared" si="4"/>
        <v>13</v>
      </c>
      <c r="H29" s="117">
        <f t="shared" si="4"/>
        <v>13</v>
      </c>
      <c r="I29" s="117">
        <f t="shared" si="4"/>
        <v>14</v>
      </c>
      <c r="J29" s="117">
        <f t="shared" si="4"/>
        <v>14</v>
      </c>
      <c r="K29" s="117">
        <f t="shared" si="4"/>
        <v>13</v>
      </c>
      <c r="L29" s="117">
        <f t="shared" si="4"/>
        <v>14</v>
      </c>
      <c r="M29" s="118"/>
      <c r="N29" s="118"/>
      <c r="O29" s="110">
        <f>IF(O27&gt;0, O27*100, "0")</f>
        <v>2300</v>
      </c>
      <c r="P29" s="119" t="s">
        <v>49</v>
      </c>
      <c r="R29" s="246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</row>
    <row r="30" spans="1:28" ht="4.5" customHeight="1" x14ac:dyDescent="0.2">
      <c r="A30" s="120"/>
      <c r="B30" s="121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33"/>
      <c r="P30" s="123"/>
      <c r="R30" s="270" t="s">
        <v>126</v>
      </c>
      <c r="S30" s="236">
        <f>IF(COUNT(C37:C37) &gt; 2, SUM(C37:C37)-MIN(C37:C37)-SMALL(C37:C37,2), SUM(C37:C37))</f>
        <v>2</v>
      </c>
      <c r="T30" s="236">
        <f>IF(COUNT(C37:D37) &gt; 2, SUM(C37:D37)-MIN(C37:D37)-SMALL(C37:D37,2), SUM(C37:D37))</f>
        <v>5</v>
      </c>
      <c r="U30" s="236">
        <f>IF(COUNT(C37:E37) &gt; 2, SUM(C37:E37)-MIN(C37:E37)-SMALL(C37:E37,2), SUM(C37:E37))</f>
        <v>3</v>
      </c>
      <c r="V30" s="236">
        <f>IF(COUNT(C37:F37) &gt; 2, SUM(C37:F37)-MIN(C37:F37)-SMALL(C37:F37,2), SUM(C37:F37))</f>
        <v>7.5</v>
      </c>
      <c r="W30" s="236">
        <f>IF(COUNT(C37:G37) &gt; 2, SUM(C37:G37)-MIN(C37:G37)-SMALL(C37:G37,2), SUM(C37:G37))</f>
        <v>9.5</v>
      </c>
      <c r="X30" s="236">
        <f>IF(COUNT(C37:H37) &gt; 2, SUM(C37:H37)-MIN(C37:H37)-SMALL(C37:H37,2), SUM(C37:H37))</f>
        <v>15</v>
      </c>
      <c r="Y30" s="236">
        <f>IF(COUNT(C37:I37) &gt; 2, SUM(C37:I37)-MIN(C37:I37)-SMALL(C37:I37,2), SUM(C37:I37))</f>
        <v>20.5</v>
      </c>
      <c r="Z30" s="236">
        <f>IF(COUNT(C37:J37) &gt; 2, SUM(C37:J37)-MIN(C37:J37)-SMALL(C37:J37,2), SUM(C37:J37))</f>
        <v>23.5</v>
      </c>
      <c r="AA30" s="236">
        <f>IF(COUNT(C37:K37) &gt; 2, SUM(C37:K37)-MIN(C37:K37)-SMALL(C37:K37,2), SUM(C37:K37))</f>
        <v>28.5</v>
      </c>
      <c r="AB30" s="236">
        <f>IF(COUNT(C37:L37) &gt; 2, SUM(C37:L37)-MIN(C37:L37)-SMALL(C37:L37,2), SUM(C37:L37))</f>
        <v>31.5</v>
      </c>
    </row>
    <row r="31" spans="1:28" x14ac:dyDescent="0.2">
      <c r="A31" s="274" t="s">
        <v>142</v>
      </c>
      <c r="B31" s="124" t="s">
        <v>4</v>
      </c>
      <c r="C31" s="125">
        <v>6</v>
      </c>
      <c r="D31" s="125">
        <v>3</v>
      </c>
      <c r="E31" s="125">
        <v>4</v>
      </c>
      <c r="F31" s="125">
        <v>13</v>
      </c>
      <c r="G31" s="125">
        <v>5</v>
      </c>
      <c r="H31" s="125">
        <v>7</v>
      </c>
      <c r="I31" s="125">
        <v>14</v>
      </c>
      <c r="J31" s="125">
        <v>6</v>
      </c>
      <c r="K31" s="125">
        <v>14</v>
      </c>
      <c r="L31" s="125">
        <v>8</v>
      </c>
      <c r="M31" s="109"/>
      <c r="N31" s="125"/>
      <c r="O31" s="126">
        <f>SUM(C32:L32)</f>
        <v>35</v>
      </c>
      <c r="P31" s="127" t="s">
        <v>46</v>
      </c>
      <c r="R31" s="242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</row>
    <row r="32" spans="1:28" x14ac:dyDescent="0.2">
      <c r="A32" s="253"/>
      <c r="B32" s="128" t="s">
        <v>5</v>
      </c>
      <c r="C32" s="125">
        <v>4.5</v>
      </c>
      <c r="D32" s="125">
        <v>6</v>
      </c>
      <c r="E32" s="125">
        <v>5.5</v>
      </c>
      <c r="F32" s="125">
        <v>1</v>
      </c>
      <c r="G32" s="125">
        <v>5</v>
      </c>
      <c r="H32" s="125">
        <v>4</v>
      </c>
      <c r="I32" s="125">
        <v>0.5</v>
      </c>
      <c r="J32" s="125">
        <v>4.5</v>
      </c>
      <c r="K32" s="125">
        <v>0.5</v>
      </c>
      <c r="L32" s="125">
        <v>3.5</v>
      </c>
      <c r="M32" s="109"/>
      <c r="N32" s="109"/>
      <c r="O32" s="126">
        <f>IF(COUNT(C32:L32) &gt; 2, SUM(C32:L32)-MIN(C32:L32)-SMALL(C32:L32,2), SUM(C32:L32))</f>
        <v>34</v>
      </c>
      <c r="P32" s="129" t="s">
        <v>57</v>
      </c>
      <c r="R32" s="242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</row>
    <row r="33" spans="1:28" x14ac:dyDescent="0.2">
      <c r="A33" s="253"/>
      <c r="B33" s="128" t="s">
        <v>6</v>
      </c>
      <c r="C33" s="26"/>
      <c r="D33" s="26">
        <v>50</v>
      </c>
      <c r="E33" s="26">
        <v>30</v>
      </c>
      <c r="F33" s="26"/>
      <c r="G33" s="26"/>
      <c r="H33" s="26"/>
      <c r="I33" s="26"/>
      <c r="J33" s="26"/>
      <c r="K33" s="26"/>
      <c r="L33" s="26"/>
      <c r="M33" s="38"/>
      <c r="N33" s="38"/>
      <c r="O33" s="99">
        <f>SUM(C33:M33)</f>
        <v>80</v>
      </c>
      <c r="P33" s="129" t="s">
        <v>48</v>
      </c>
      <c r="R33" s="242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</row>
    <row r="34" spans="1:28" x14ac:dyDescent="0.2">
      <c r="A34" s="254"/>
      <c r="B34" s="130" t="s">
        <v>45</v>
      </c>
      <c r="C34" s="131">
        <f t="shared" ref="C34:L34" si="5">RANK(S26,S6:S61,0)</f>
        <v>6</v>
      </c>
      <c r="D34" s="131">
        <f t="shared" si="5"/>
        <v>2</v>
      </c>
      <c r="E34" s="131">
        <f t="shared" si="5"/>
        <v>6</v>
      </c>
      <c r="F34" s="131">
        <f t="shared" si="5"/>
        <v>4</v>
      </c>
      <c r="G34" s="131">
        <f t="shared" si="5"/>
        <v>4</v>
      </c>
      <c r="H34" s="131">
        <f t="shared" si="5"/>
        <v>5</v>
      </c>
      <c r="I34" s="131">
        <f t="shared" si="5"/>
        <v>6</v>
      </c>
      <c r="J34" s="131">
        <f t="shared" si="5"/>
        <v>6</v>
      </c>
      <c r="K34" s="131">
        <f t="shared" si="5"/>
        <v>10</v>
      </c>
      <c r="L34" s="131">
        <f t="shared" si="5"/>
        <v>10</v>
      </c>
      <c r="M34" s="118"/>
      <c r="N34" s="118"/>
      <c r="O34" s="126">
        <f>IF(O32&gt;0, O32*100, "0")</f>
        <v>3400</v>
      </c>
      <c r="P34" s="132" t="s">
        <v>49</v>
      </c>
      <c r="R34" s="275" t="s">
        <v>121</v>
      </c>
      <c r="S34" s="236">
        <f>IF(COUNT(C42:C42) &gt; 2, SUM(C42:C42)-MIN(C42:C42)-SMALL(C42:C42,2), SUM(C42:C42))</f>
        <v>0.5</v>
      </c>
      <c r="T34" s="236">
        <f>IF(COUNT(C42:D42) &gt; 2, SUM(C42:D42)-MIN(C42:D42)-SMALL(C42:D42,2), SUM(C42:D42))</f>
        <v>7.5</v>
      </c>
      <c r="U34" s="236">
        <f>IF(COUNT(C42:E42) &gt; 2, SUM(C42:E42)-MIN(C42:E42)-SMALL(C42:E42,2), SUM(C42:E42))</f>
        <v>7</v>
      </c>
      <c r="V34" s="236">
        <f>IF(COUNT(C42:F42) &gt; 2, SUM(C42:F42)-MIN(C42:F42)-SMALL(C42:F42,2), SUM(C42:F42))</f>
        <v>13</v>
      </c>
      <c r="W34" s="236">
        <f>IF(COUNT(C42:G42) &gt; 2, SUM(C42:G42)-MIN(C42:G42)-SMALL(C42:G42,2), SUM(C42:G42))</f>
        <v>17</v>
      </c>
      <c r="X34" s="236">
        <f>IF(COUNT(C42:H42) &gt; 2, SUM(C42:H42)-MIN(C42:H42)-SMALL(C42:H42,2), SUM(C42:H42))</f>
        <v>23</v>
      </c>
      <c r="Y34" s="236">
        <f>IF(COUNT(C42:I42) &gt; 2, SUM(C42:I42)-MIN(C42:I42)-SMALL(C42:I42,2), SUM(C42:I42))</f>
        <v>27</v>
      </c>
      <c r="Z34" s="236">
        <f>IF(COUNT(C42:J42) &gt; 2, SUM(C42:J42)-MIN(C42:J42)-SMALL(C42:J42,2), SUM(C42:J42))</f>
        <v>32.5</v>
      </c>
      <c r="AA34" s="236">
        <f>IF(COUNT(C42:K42) &gt; 2, SUM(C42:K42)-MIN(C42:K42)-SMALL(C42:K42,2), SUM(C42:K42))</f>
        <v>35.5</v>
      </c>
      <c r="AB34" s="236">
        <f>IF(COUNT(C42:L42) &gt; 2, SUM(C42:L42)-MIN(C42:L42)-SMALL(C42:L42,2), SUM(C42:L42))</f>
        <v>38</v>
      </c>
    </row>
    <row r="35" spans="1:28" ht="4.5" customHeight="1" x14ac:dyDescent="0.2">
      <c r="A35" s="120" t="s">
        <v>120</v>
      </c>
      <c r="B35" s="121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33"/>
      <c r="P35" s="123"/>
      <c r="R35" s="243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</row>
    <row r="36" spans="1:28" x14ac:dyDescent="0.2">
      <c r="A36" s="255" t="s">
        <v>126</v>
      </c>
      <c r="B36" s="107" t="s">
        <v>4</v>
      </c>
      <c r="C36" s="108">
        <v>11</v>
      </c>
      <c r="D36" s="108">
        <v>9</v>
      </c>
      <c r="E36" s="108">
        <v>13</v>
      </c>
      <c r="F36" s="108">
        <v>6</v>
      </c>
      <c r="G36" s="108">
        <v>11</v>
      </c>
      <c r="H36" s="108">
        <v>4</v>
      </c>
      <c r="I36" s="108">
        <v>4</v>
      </c>
      <c r="J36" s="108">
        <v>9</v>
      </c>
      <c r="K36" s="108">
        <v>5</v>
      </c>
      <c r="L36" s="108">
        <v>9</v>
      </c>
      <c r="M36" s="109"/>
      <c r="N36" s="108"/>
      <c r="O36" s="110">
        <f>SUM(C37:L37)</f>
        <v>34.5</v>
      </c>
      <c r="P36" s="111" t="s">
        <v>46</v>
      </c>
      <c r="R36" s="243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</row>
    <row r="37" spans="1:28" x14ac:dyDescent="0.2">
      <c r="A37" s="256"/>
      <c r="B37" s="112" t="s">
        <v>5</v>
      </c>
      <c r="C37" s="113">
        <v>2</v>
      </c>
      <c r="D37" s="113">
        <v>3</v>
      </c>
      <c r="E37" s="113">
        <v>1</v>
      </c>
      <c r="F37" s="113">
        <v>4.5</v>
      </c>
      <c r="G37" s="113">
        <v>2</v>
      </c>
      <c r="H37" s="113">
        <v>5.5</v>
      </c>
      <c r="I37" s="113">
        <v>5.5</v>
      </c>
      <c r="J37" s="113">
        <v>3</v>
      </c>
      <c r="K37" s="113">
        <v>5</v>
      </c>
      <c r="L37" s="113">
        <v>3</v>
      </c>
      <c r="M37" s="114"/>
      <c r="N37" s="114"/>
      <c r="O37" s="110">
        <f>IF(COUNT(C37:L37) &gt; 2, SUM(C37:L37)-MIN(C37:L37)-SMALL(C37:L37,2), SUM(C37:L37))</f>
        <v>31.5</v>
      </c>
      <c r="P37" s="115" t="s">
        <v>57</v>
      </c>
      <c r="R37" s="243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</row>
    <row r="38" spans="1:28" x14ac:dyDescent="0.2">
      <c r="A38" s="256"/>
      <c r="B38" s="112" t="s">
        <v>6</v>
      </c>
      <c r="C38" s="36"/>
      <c r="D38" s="36"/>
      <c r="E38" s="36"/>
      <c r="F38" s="36"/>
      <c r="G38" s="36"/>
      <c r="H38" s="36">
        <v>20</v>
      </c>
      <c r="I38" s="36">
        <v>30</v>
      </c>
      <c r="J38" s="36"/>
      <c r="K38" s="36"/>
      <c r="L38" s="36"/>
      <c r="M38" s="59"/>
      <c r="N38" s="59"/>
      <c r="O38" s="100">
        <f>SUM(C38:M38)</f>
        <v>50</v>
      </c>
      <c r="P38" s="115" t="s">
        <v>48</v>
      </c>
      <c r="R38" s="276" t="s">
        <v>122</v>
      </c>
      <c r="S38" s="236">
        <f>IF(COUNT(C47:C47) &gt; 2, SUM(C47:C47)-MIN(C47:C47)-SMALL(C47:C47,2), SUM(C47:C47))</f>
        <v>7</v>
      </c>
      <c r="T38" s="236">
        <f>IF(COUNT(C47:D47) &gt; 2, SUM(C47:D47)-MIN(C47:D47)-SMALL(C47:D47,2), SUM(C47:D47))</f>
        <v>13.5</v>
      </c>
      <c r="U38" s="236">
        <f>IF(COUNT(C47:E47) &gt; 2, SUM(C47:E47)-MIN(C47:E47)-SMALL(C47:E47,2), SUM(C47:E47))</f>
        <v>7</v>
      </c>
      <c r="V38" s="236">
        <f>IF(COUNT(C47:F47) &gt; 2, SUM(C47:F47)-MIN(C47:F47)-SMALL(C47:F47,2), SUM(C47:F47))</f>
        <v>13.5</v>
      </c>
      <c r="W38" s="236">
        <f>IF(COUNT(C47:G47) &gt; 2, SUM(C47:G47)-MIN(C47:G47)-SMALL(C47:G47,2), SUM(C47:G47))</f>
        <v>18.5</v>
      </c>
      <c r="X38" s="236">
        <f>IF(COUNT(C47:H47) &gt; 2, SUM(C47:H47)-MIN(C47:H47)-SMALL(C47:H47,2), SUM(C47:H47))</f>
        <v>25</v>
      </c>
      <c r="Y38" s="236">
        <f>IF(COUNT(C47:I47) &gt; 2, SUM(C47:I47)-MIN(C47:I47)-SMALL(C47:I47,2), SUM(C47:I47))</f>
        <v>31</v>
      </c>
      <c r="Z38" s="236">
        <f>IF(COUNT(C47:J47) &gt; 2, SUM(C47:J47)-MIN(C47:J47)-SMALL(C47:J47,2), SUM(C47:J47))</f>
        <v>35.5</v>
      </c>
      <c r="AA38" s="236">
        <f>IF(COUNT(C47:K47) &gt; 2, SUM(C47:K47)-MIN(C47:K47)-SMALL(C47:K47,2), SUM(C47:K47))</f>
        <v>38.5</v>
      </c>
      <c r="AB38" s="236">
        <f>IF(COUNT(C47:L47) &gt; 2, SUM(C47:L47)-MIN(C47:L47)-SMALL(C47:L47,2), SUM(C47:L47))</f>
        <v>40.5</v>
      </c>
    </row>
    <row r="39" spans="1:28" x14ac:dyDescent="0.2">
      <c r="A39" s="257"/>
      <c r="B39" s="116" t="s">
        <v>45</v>
      </c>
      <c r="C39" s="117">
        <f t="shared" ref="C39:L39" si="6">RANK(S30,S6:S61,0)</f>
        <v>11</v>
      </c>
      <c r="D39" s="117">
        <f t="shared" si="6"/>
        <v>12</v>
      </c>
      <c r="E39" s="117">
        <f t="shared" si="6"/>
        <v>14</v>
      </c>
      <c r="F39" s="117">
        <f t="shared" si="6"/>
        <v>13</v>
      </c>
      <c r="G39" s="117">
        <f t="shared" si="6"/>
        <v>14</v>
      </c>
      <c r="H39" s="117">
        <f t="shared" si="6"/>
        <v>12</v>
      </c>
      <c r="I39" s="117">
        <f t="shared" si="6"/>
        <v>9</v>
      </c>
      <c r="J39" s="117">
        <f t="shared" si="6"/>
        <v>11</v>
      </c>
      <c r="K39" s="117">
        <f t="shared" si="6"/>
        <v>11</v>
      </c>
      <c r="L39" s="117">
        <f t="shared" si="6"/>
        <v>11</v>
      </c>
      <c r="M39" s="118"/>
      <c r="N39" s="118"/>
      <c r="O39" s="110">
        <f>IF(O37&gt;0, O37*100, "0")</f>
        <v>3150</v>
      </c>
      <c r="P39" s="119" t="s">
        <v>49</v>
      </c>
      <c r="R39" s="247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</row>
    <row r="40" spans="1:28" ht="4.5" customHeight="1" x14ac:dyDescent="0.2">
      <c r="A40" s="120"/>
      <c r="B40" s="121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33"/>
      <c r="P40" s="123"/>
      <c r="R40" s="247"/>
      <c r="S40" s="236"/>
      <c r="T40" s="236"/>
      <c r="U40" s="236"/>
      <c r="V40" s="236"/>
      <c r="W40" s="236"/>
      <c r="X40" s="236"/>
      <c r="Y40" s="236"/>
      <c r="Z40" s="236"/>
      <c r="AA40" s="236"/>
      <c r="AB40" s="236"/>
    </row>
    <row r="41" spans="1:28" x14ac:dyDescent="0.2">
      <c r="A41" s="274" t="s">
        <v>121</v>
      </c>
      <c r="B41" s="124" t="s">
        <v>4</v>
      </c>
      <c r="C41" s="125">
        <v>14</v>
      </c>
      <c r="D41" s="125">
        <v>1</v>
      </c>
      <c r="E41" s="125">
        <v>7</v>
      </c>
      <c r="F41" s="125">
        <v>3</v>
      </c>
      <c r="G41" s="125">
        <v>7</v>
      </c>
      <c r="H41" s="125">
        <v>3</v>
      </c>
      <c r="I41" s="125">
        <v>12</v>
      </c>
      <c r="J41" s="125">
        <v>4</v>
      </c>
      <c r="K41" s="125">
        <v>9</v>
      </c>
      <c r="L41" s="125">
        <v>10</v>
      </c>
      <c r="M41" s="109"/>
      <c r="N41" s="125"/>
      <c r="O41" s="126">
        <f>SUM(C42:L42)</f>
        <v>40</v>
      </c>
      <c r="P41" s="127" t="s">
        <v>46</v>
      </c>
      <c r="R41" s="247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</row>
    <row r="42" spans="1:28" x14ac:dyDescent="0.2">
      <c r="A42" s="253"/>
      <c r="B42" s="128" t="s">
        <v>5</v>
      </c>
      <c r="C42" s="125">
        <v>0.5</v>
      </c>
      <c r="D42" s="125">
        <v>7</v>
      </c>
      <c r="E42" s="125">
        <v>4</v>
      </c>
      <c r="F42" s="125">
        <v>6</v>
      </c>
      <c r="G42" s="125">
        <v>4</v>
      </c>
      <c r="H42" s="125">
        <v>6</v>
      </c>
      <c r="I42" s="125">
        <v>1.5</v>
      </c>
      <c r="J42" s="125">
        <v>5.5</v>
      </c>
      <c r="K42" s="125">
        <v>3</v>
      </c>
      <c r="L42" s="125">
        <v>2.5</v>
      </c>
      <c r="M42" s="109"/>
      <c r="N42" s="109"/>
      <c r="O42" s="126">
        <f>IF(COUNT(C42:L42) &gt; 2, SUM(C42:L42)-MIN(C42:L42)-SMALL(C42:L42,2), SUM(C42:L42))</f>
        <v>38</v>
      </c>
      <c r="P42" s="129" t="s">
        <v>57</v>
      </c>
      <c r="R42" s="275" t="s">
        <v>128</v>
      </c>
      <c r="S42" s="236">
        <f>IF(COUNT(C52:C52) &gt; 2, SUM(C52:C52)-MIN(C52:C52)-SMALL(C52:C52,2), SUM(C52:C52))</f>
        <v>3.5</v>
      </c>
      <c r="T42" s="236">
        <f>IF(COUNT(C52:D52) &gt; 2, SUM(C52:D52)-MIN(C52:D52)-SMALL(C52:D52,2), SUM(C52:D52))</f>
        <v>8</v>
      </c>
      <c r="U42" s="236">
        <f>IF(COUNT(C52:E52) &gt; 2, SUM(C52:E52)-MIN(C52:E52)-SMALL(C52:E52,2), SUM(C52:E52))</f>
        <v>4.5</v>
      </c>
      <c r="V42" s="236">
        <f>IF(COUNT(C52:F52) &gt; 2, SUM(C52:F52)-MIN(C52:F52)-SMALL(C52:F52,2), SUM(C52:F52))</f>
        <v>9.5</v>
      </c>
      <c r="W42" s="236">
        <f>IF(COUNT(C52:G52) &gt; 2, SUM(C52:G52)-MIN(C52:G52)-SMALL(C52:G52,2), SUM(C52:G52))</f>
        <v>13</v>
      </c>
      <c r="X42" s="236">
        <f>IF(COUNT(C52:H52) &gt; 2, SUM(C52:H52)-MIN(C52:H52)-SMALL(C52:H52,2), SUM(C52:H52))</f>
        <v>16.5</v>
      </c>
      <c r="Y42" s="236">
        <f>IF(COUNT(C52:I52) &gt; 2, SUM(C52:I52)-MIN(C52:I52)-SMALL(C52:I52,2), SUM(C52:I52))</f>
        <v>20.5</v>
      </c>
      <c r="Z42" s="236">
        <f>IF(COUNT(C52:J52) &gt; 2, SUM(C52:J52)-MIN(C52:J52)-SMALL(C52:J52,2), SUM(C52:J52))</f>
        <v>27</v>
      </c>
      <c r="AA42" s="236">
        <f>IF(COUNT(C52:K52) &gt; 2, SUM(C52:K52)-MIN(C52:K52)-SMALL(C52:K52,2), SUM(C52:K52))</f>
        <v>34</v>
      </c>
      <c r="AB42" s="236">
        <f>IF(COUNT(C52:L52) &gt; 2, SUM(C52:L52)-MIN(C52:L52)-SMALL(C52:L52,2), SUM(C52:L52))</f>
        <v>36.5</v>
      </c>
    </row>
    <row r="43" spans="1:28" x14ac:dyDescent="0.2">
      <c r="A43" s="253"/>
      <c r="B43" s="128" t="s">
        <v>6</v>
      </c>
      <c r="C43" s="26"/>
      <c r="D43" s="26">
        <v>110</v>
      </c>
      <c r="E43" s="26"/>
      <c r="F43" s="26">
        <v>50</v>
      </c>
      <c r="G43" s="26"/>
      <c r="H43" s="26">
        <v>50</v>
      </c>
      <c r="I43" s="26"/>
      <c r="J43" s="26">
        <v>20</v>
      </c>
      <c r="K43" s="26"/>
      <c r="L43" s="26"/>
      <c r="M43" s="38"/>
      <c r="N43" s="38"/>
      <c r="O43" s="99">
        <f>SUM(C43:M43)</f>
        <v>230</v>
      </c>
      <c r="P43" s="129" t="s">
        <v>48</v>
      </c>
      <c r="R43" s="243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</row>
    <row r="44" spans="1:28" x14ac:dyDescent="0.2">
      <c r="A44" s="254"/>
      <c r="B44" s="130" t="s">
        <v>45</v>
      </c>
      <c r="C44" s="131">
        <f t="shared" ref="C44:L44" si="7">RANK(S34,S6:S61,0)</f>
        <v>14</v>
      </c>
      <c r="D44" s="131">
        <f t="shared" si="7"/>
        <v>8</v>
      </c>
      <c r="E44" s="131">
        <f t="shared" si="7"/>
        <v>1</v>
      </c>
      <c r="F44" s="131">
        <f t="shared" si="7"/>
        <v>2</v>
      </c>
      <c r="G44" s="131">
        <f t="shared" si="7"/>
        <v>3</v>
      </c>
      <c r="H44" s="131">
        <f t="shared" si="7"/>
        <v>3</v>
      </c>
      <c r="I44" s="131">
        <f t="shared" si="7"/>
        <v>3</v>
      </c>
      <c r="J44" s="131">
        <f t="shared" si="7"/>
        <v>2</v>
      </c>
      <c r="K44" s="131">
        <f t="shared" si="7"/>
        <v>5</v>
      </c>
      <c r="L44" s="131">
        <f t="shared" si="7"/>
        <v>5</v>
      </c>
      <c r="M44" s="118"/>
      <c r="N44" s="118"/>
      <c r="O44" s="126">
        <f>IF(O42&gt;0, O42*100, "0")</f>
        <v>3800</v>
      </c>
      <c r="P44" s="132" t="s">
        <v>49</v>
      </c>
      <c r="R44" s="243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</row>
    <row r="45" spans="1:28" ht="4.5" customHeight="1" x14ac:dyDescent="0.2">
      <c r="A45" s="122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33"/>
      <c r="P45" s="122"/>
      <c r="R45" s="243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</row>
    <row r="46" spans="1:28" x14ac:dyDescent="0.2">
      <c r="A46" s="277" t="s">
        <v>122</v>
      </c>
      <c r="B46" s="107" t="s">
        <v>4</v>
      </c>
      <c r="C46" s="117">
        <v>1</v>
      </c>
      <c r="D46" s="117">
        <v>2</v>
      </c>
      <c r="E46" s="117">
        <v>5</v>
      </c>
      <c r="F46" s="117">
        <v>9</v>
      </c>
      <c r="G46" s="117">
        <v>6</v>
      </c>
      <c r="H46" s="117">
        <v>2</v>
      </c>
      <c r="I46" s="117">
        <v>3</v>
      </c>
      <c r="J46" s="117">
        <v>11</v>
      </c>
      <c r="K46" s="117">
        <v>11</v>
      </c>
      <c r="L46" s="117">
        <v>13</v>
      </c>
      <c r="M46" s="118"/>
      <c r="N46" s="117"/>
      <c r="O46" s="110">
        <f>SUM(C47:L47)</f>
        <v>43.5</v>
      </c>
      <c r="P46" s="111" t="s">
        <v>46</v>
      </c>
      <c r="R46" s="270" t="s">
        <v>90</v>
      </c>
      <c r="S46" s="236">
        <f>IF(COUNT(C57:C57) &gt; 2, SUM(C57:C57)-MIN(C57:C57)-SMALL(C57:C57,2), SUM(C57:C57))</f>
        <v>5.5</v>
      </c>
      <c r="T46" s="236">
        <f>IF(COUNT(C57:D57) &gt; 2, SUM(C57:D57)-MIN(C57:D57)-SMALL(C57:D57,2), SUM(C57:D57))</f>
        <v>8</v>
      </c>
      <c r="U46" s="236">
        <f>IF(COUNT(C57:E57) &gt; 2, SUM(C57:E57)-MIN(C57:E57)-SMALL(C57:E57,2), SUM(C57:E57))</f>
        <v>5.5</v>
      </c>
      <c r="V46" s="236">
        <f>IF(COUNT(C57:F57) &gt; 2, SUM(C57:F57)-MIN(C57:F57)-SMALL(C57:F57,2), SUM(C57:F57))</f>
        <v>9</v>
      </c>
      <c r="W46" s="236">
        <f>IF(COUNT(C57:G57) &gt; 2, SUM(C57:G57)-MIN(C57:G57)-SMALL(C57:G57,2), SUM(C57:G57))</f>
        <v>15</v>
      </c>
      <c r="X46" s="236">
        <f>IF(COUNT(C57:H57) &gt; 2, SUM(C57:H57)-MIN(C57:H57)-SMALL(C57:H57,2), SUM(C57:H57))</f>
        <v>20</v>
      </c>
      <c r="Y46" s="236">
        <f>IF(COUNT(C57:I57) &gt; 2, SUM(C57:I57)-MIN(C57:I57)-SMALL(C57:I57,2), SUM(C57:I57))</f>
        <v>24.5</v>
      </c>
      <c r="Z46" s="236">
        <f>IF(COUNT(C57:J57) &gt; 2, SUM(C57:J57)-MIN(C57:J57)-SMALL(C57:J57,2), SUM(C57:J57))</f>
        <v>29.5</v>
      </c>
      <c r="AA46" s="236">
        <f>IF(COUNT(C57:K57) &gt; 2, SUM(C57:K57)-MIN(C57:K57)-SMALL(C57:K57,2), SUM(C57:K57))</f>
        <v>32.5</v>
      </c>
      <c r="AB46" s="236">
        <f>IF(COUNT(C57:L57) &gt; 2, SUM(C57:L57)-MIN(C57:L57)-SMALL(C57:L57,2), SUM(C57:L57))</f>
        <v>35</v>
      </c>
    </row>
    <row r="47" spans="1:28" x14ac:dyDescent="0.2">
      <c r="A47" s="268"/>
      <c r="B47" s="135" t="s">
        <v>5</v>
      </c>
      <c r="C47" s="117">
        <v>7</v>
      </c>
      <c r="D47" s="117">
        <v>6.5</v>
      </c>
      <c r="E47" s="117">
        <v>5</v>
      </c>
      <c r="F47" s="117">
        <v>3</v>
      </c>
      <c r="G47" s="117">
        <v>4.5</v>
      </c>
      <c r="H47" s="117">
        <v>6.5</v>
      </c>
      <c r="I47" s="117">
        <v>6</v>
      </c>
      <c r="J47" s="117">
        <v>2</v>
      </c>
      <c r="K47" s="117">
        <v>2</v>
      </c>
      <c r="L47" s="117">
        <v>1</v>
      </c>
      <c r="M47" s="118"/>
      <c r="N47" s="118"/>
      <c r="O47" s="110">
        <f>IF(COUNT(C47:L47) &gt; 2, SUM(C47:L47)-MIN(C47:L47)-SMALL(C47:L47,2), SUM(C47:L47))</f>
        <v>40.5</v>
      </c>
      <c r="P47" s="115" t="s">
        <v>57</v>
      </c>
      <c r="R47" s="242"/>
      <c r="S47" s="236"/>
      <c r="T47" s="236"/>
      <c r="U47" s="236"/>
      <c r="V47" s="236"/>
      <c r="W47" s="236"/>
      <c r="X47" s="236"/>
      <c r="Y47" s="236"/>
      <c r="Z47" s="236"/>
      <c r="AA47" s="236"/>
      <c r="AB47" s="236"/>
    </row>
    <row r="48" spans="1:28" x14ac:dyDescent="0.2">
      <c r="A48" s="268"/>
      <c r="B48" s="135" t="s">
        <v>6</v>
      </c>
      <c r="C48" s="36">
        <v>110</v>
      </c>
      <c r="D48" s="36">
        <v>80</v>
      </c>
      <c r="E48" s="36"/>
      <c r="F48" s="36"/>
      <c r="G48" s="36"/>
      <c r="H48" s="36">
        <v>70</v>
      </c>
      <c r="I48" s="36">
        <v>60</v>
      </c>
      <c r="J48" s="36"/>
      <c r="K48" s="36"/>
      <c r="L48" s="36"/>
      <c r="M48" s="117">
        <v>120</v>
      </c>
      <c r="N48" s="117"/>
      <c r="O48" s="100">
        <f>SUM(C48:M48)</f>
        <v>440</v>
      </c>
      <c r="P48" s="115" t="s">
        <v>48</v>
      </c>
      <c r="R48" s="242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</row>
    <row r="49" spans="1:28" x14ac:dyDescent="0.2">
      <c r="A49" s="269"/>
      <c r="B49" s="136" t="s">
        <v>45</v>
      </c>
      <c r="C49" s="117">
        <f t="shared" ref="C49:L49" si="8">RANK(S38,S6:S61,0)</f>
        <v>1</v>
      </c>
      <c r="D49" s="117">
        <f t="shared" si="8"/>
        <v>1</v>
      </c>
      <c r="E49" s="117">
        <f t="shared" si="8"/>
        <v>1</v>
      </c>
      <c r="F49" s="117">
        <f t="shared" si="8"/>
        <v>1</v>
      </c>
      <c r="G49" s="117">
        <f t="shared" si="8"/>
        <v>1</v>
      </c>
      <c r="H49" s="117">
        <f t="shared" si="8"/>
        <v>1</v>
      </c>
      <c r="I49" s="117">
        <f t="shared" si="8"/>
        <v>1</v>
      </c>
      <c r="J49" s="117">
        <f t="shared" si="8"/>
        <v>1</v>
      </c>
      <c r="K49" s="117">
        <f t="shared" si="8"/>
        <v>1</v>
      </c>
      <c r="L49" s="117">
        <f t="shared" si="8"/>
        <v>3</v>
      </c>
      <c r="M49" s="118"/>
      <c r="N49" s="118"/>
      <c r="O49" s="110">
        <f>IF(O47&gt;0, O47*100, "0")</f>
        <v>4050</v>
      </c>
      <c r="P49" s="119" t="s">
        <v>49</v>
      </c>
      <c r="R49" s="242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</row>
    <row r="50" spans="1:28" ht="4.5" customHeight="1" x14ac:dyDescent="0.2">
      <c r="A50" s="122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33"/>
      <c r="P50" s="122"/>
      <c r="R50" s="275" t="s">
        <v>17</v>
      </c>
      <c r="S50" s="236">
        <f>IF(COUNT(C62:C62) &gt; 2, SUM(C62:C62)-MIN(C62:C62)-SMALL(C62:C62,2), SUM(C62:C62))</f>
        <v>5</v>
      </c>
      <c r="T50" s="236">
        <f>IF(COUNT(C62:D62) &gt; 2, SUM(C62:D62)-MIN(C62:D62)-SMALL(C62:D62,2), SUM(C62:D62))</f>
        <v>10.5</v>
      </c>
      <c r="U50" s="236">
        <f>IF(COUNT(C62:E62) &gt; 2, SUM(C62:E62)-MIN(C62:E62)-SMALL(C62:E62,2), SUM(C62:E62))</f>
        <v>6</v>
      </c>
      <c r="V50" s="236">
        <f>IF(COUNT(C62:F62) &gt; 2, SUM(C62:F62)-MIN(C62:F62)-SMALL(C62:F62,2), SUM(C62:F62))</f>
        <v>11.5</v>
      </c>
      <c r="W50" s="236">
        <f>IF(COUNT(C62:G62) &gt; 2, SUM(C62:G62)-MIN(C62:G62)-SMALL(C62:G62,2), SUM(C62:G62))</f>
        <v>16.5</v>
      </c>
      <c r="X50" s="236">
        <f>IF(COUNT(C62:H62) &gt; 2, SUM(C62:H62)-MIN(C62:H62)-SMALL(C62:H62,2), SUM(C62:H62))</f>
        <v>21</v>
      </c>
      <c r="Y50" s="236">
        <f>IF(COUNT(C62:I62) &gt; 2, SUM(C62:I62)-MIN(C62:I62)-SMALL(C62:I62,2), SUM(C62:I62))</f>
        <v>26</v>
      </c>
      <c r="Z50" s="236">
        <f>IF(COUNT(C62:J62) &gt; 2, SUM(C62:J62)-MIN(C62:J62)-SMALL(C62:J62,2), SUM(C62:J62))</f>
        <v>30</v>
      </c>
      <c r="AA50" s="236">
        <f>IF(COUNT(C62:K62) &gt; 2, SUM(C62:K62)-MIN(C62:K62)-SMALL(C62:K62,2), SUM(C62:K62))</f>
        <v>36</v>
      </c>
      <c r="AB50" s="236">
        <f>IF(COUNT(C62:L62) &gt; 2, SUM(C62:L62)-MIN(C62:L62)-SMALL(C62:L62,2), SUM(C62:L62))</f>
        <v>43</v>
      </c>
    </row>
    <row r="51" spans="1:28" x14ac:dyDescent="0.2">
      <c r="A51" s="274" t="s">
        <v>128</v>
      </c>
      <c r="B51" s="124" t="s">
        <v>4</v>
      </c>
      <c r="C51" s="131">
        <v>8</v>
      </c>
      <c r="D51" s="131">
        <v>6</v>
      </c>
      <c r="E51" s="131">
        <v>8</v>
      </c>
      <c r="F51" s="131">
        <v>5</v>
      </c>
      <c r="G51" s="131">
        <v>10</v>
      </c>
      <c r="H51" s="131">
        <v>0</v>
      </c>
      <c r="I51" s="131">
        <v>7.4</v>
      </c>
      <c r="J51" s="131">
        <v>2</v>
      </c>
      <c r="K51" s="131">
        <v>1</v>
      </c>
      <c r="L51" s="131">
        <v>12</v>
      </c>
      <c r="M51" s="118"/>
      <c r="N51" s="131"/>
      <c r="O51" s="126">
        <f>SUM(C52:L52)</f>
        <v>38</v>
      </c>
      <c r="P51" s="127" t="s">
        <v>46</v>
      </c>
      <c r="R51" s="243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</row>
    <row r="52" spans="1:28" x14ac:dyDescent="0.2">
      <c r="A52" s="253"/>
      <c r="B52" s="128" t="s">
        <v>5</v>
      </c>
      <c r="C52" s="131">
        <v>3.5</v>
      </c>
      <c r="D52" s="131">
        <v>4.5</v>
      </c>
      <c r="E52" s="131">
        <v>3.5</v>
      </c>
      <c r="F52" s="131">
        <v>5</v>
      </c>
      <c r="G52" s="131">
        <v>2.5</v>
      </c>
      <c r="H52" s="131">
        <v>0</v>
      </c>
      <c r="I52" s="131">
        <v>4</v>
      </c>
      <c r="J52" s="131">
        <v>6.5</v>
      </c>
      <c r="K52" s="131">
        <v>7</v>
      </c>
      <c r="L52" s="131">
        <v>1.5</v>
      </c>
      <c r="M52" s="118"/>
      <c r="N52" s="118"/>
      <c r="O52" s="126">
        <f>IF(COUNT(C52:L52) &gt; 2, SUM(C52:L52)-MIN(C52:L52)-SMALL(C52:L52,2), SUM(C52:L52))</f>
        <v>36.5</v>
      </c>
      <c r="P52" s="129" t="s">
        <v>57</v>
      </c>
      <c r="R52" s="243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</row>
    <row r="53" spans="1:28" x14ac:dyDescent="0.2">
      <c r="A53" s="253"/>
      <c r="B53" s="128" t="s">
        <v>6</v>
      </c>
      <c r="C53" s="26"/>
      <c r="D53" s="26"/>
      <c r="E53" s="26"/>
      <c r="F53" s="26"/>
      <c r="G53" s="26"/>
      <c r="H53" s="26"/>
      <c r="I53" s="26"/>
      <c r="J53" s="26">
        <v>80</v>
      </c>
      <c r="K53" s="26">
        <v>110</v>
      </c>
      <c r="L53" s="26"/>
      <c r="M53" s="137"/>
      <c r="N53" s="131"/>
      <c r="O53" s="99">
        <f>SUM(C53:M53)</f>
        <v>190</v>
      </c>
      <c r="P53" s="129" t="s">
        <v>48</v>
      </c>
      <c r="R53" s="243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</row>
    <row r="54" spans="1:28" x14ac:dyDescent="0.2">
      <c r="A54" s="253"/>
      <c r="B54" s="130" t="s">
        <v>45</v>
      </c>
      <c r="C54" s="131">
        <f t="shared" ref="C54:L54" si="9">RANK(S42,S6:S61,0)</f>
        <v>8</v>
      </c>
      <c r="D54" s="131">
        <f t="shared" si="9"/>
        <v>5</v>
      </c>
      <c r="E54" s="131">
        <f t="shared" si="9"/>
        <v>10</v>
      </c>
      <c r="F54" s="131">
        <f t="shared" si="9"/>
        <v>9</v>
      </c>
      <c r="G54" s="131">
        <f t="shared" si="9"/>
        <v>10</v>
      </c>
      <c r="H54" s="131">
        <f t="shared" si="9"/>
        <v>10</v>
      </c>
      <c r="I54" s="131">
        <f t="shared" si="9"/>
        <v>9</v>
      </c>
      <c r="J54" s="131">
        <f t="shared" si="9"/>
        <v>9</v>
      </c>
      <c r="K54" s="131">
        <f t="shared" si="9"/>
        <v>6</v>
      </c>
      <c r="L54" s="131">
        <f t="shared" si="9"/>
        <v>7</v>
      </c>
      <c r="M54" s="118"/>
      <c r="N54" s="118"/>
      <c r="O54" s="126">
        <f>IF(O52&gt;0, O52*100, "0")</f>
        <v>3650</v>
      </c>
      <c r="P54" s="132" t="s">
        <v>49</v>
      </c>
      <c r="R54" s="278" t="s">
        <v>110</v>
      </c>
      <c r="S54" s="237">
        <f>IF(COUNT(C67:C67) &gt; 2, SUM(C67:C67)-MIN(C67:C67)-SMALL(C67:C67,2), SUM(C67:C67))</f>
        <v>1</v>
      </c>
      <c r="T54" s="237">
        <f>IF(COUNT(C67:D67) &gt; 2, SUM(C67:D67)-MIN(C67:D67)-SMALL(C67:D67,2), SUM(C67:D67))</f>
        <v>2</v>
      </c>
      <c r="U54" s="237">
        <f>IF(COUNT(C67:E67) &gt; 2, SUM(C67:E67)-MIN(C67:E67)-SMALL(C67:E67,2), SUM(C67:E67))</f>
        <v>7</v>
      </c>
      <c r="V54" s="237">
        <f>IF(COUNT(C67:F67) &gt; 2, SUM(C67:F67)-MIN(C67:F67)-SMALL(C67:F67,2), SUM(C67:F67))</f>
        <v>8</v>
      </c>
      <c r="W54" s="237">
        <f>IF(COUNT(C67:G67) &gt; 2, SUM(C67:G67)-MIN(C67:G67)-SMALL(C67:G67,2), SUM(C67:G67))</f>
        <v>14.5</v>
      </c>
      <c r="X54" s="237">
        <f>IF(COUNT(C67:H67) &gt; 2, SUM(C67:H67)-MIN(C67:H67)-SMALL(C67:H67,2), SUM(C67:H67))</f>
        <v>17</v>
      </c>
      <c r="Y54" s="237">
        <f>IF(COUNT(C67:I67) &gt; 2, SUM(C67:I67)-MIN(C67:I67)-SMALL(C67:I67,2), SUM(C67:I67))</f>
        <v>19.5</v>
      </c>
      <c r="Z54" s="237">
        <f>IF(COUNT(C67:J67) &gt; 2, SUM(C67:J67)-MIN(C67:J67)-SMALL(C67:J67,2), SUM(C67:J67))</f>
        <v>25.5</v>
      </c>
      <c r="AA54" s="237">
        <f>IF(COUNT(C67:K67) &gt; 2, SUM(C67:K67)-MIN(C67:K67)-SMALL(C67:K67,2), SUM(C67:K67))</f>
        <v>31</v>
      </c>
      <c r="AB54" s="237">
        <f>IF(COUNT(C67:L67) &gt; 2, SUM(C67:L67)-MIN(C67:L67)-SMALL(C67:L67,2), SUM(C67:L67))</f>
        <v>36.5</v>
      </c>
    </row>
    <row r="55" spans="1:28" ht="4.5" customHeight="1" x14ac:dyDescent="0.2">
      <c r="A55" s="120"/>
      <c r="B55" s="121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33"/>
      <c r="P55" s="123"/>
      <c r="R55" s="279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</row>
    <row r="56" spans="1:28" x14ac:dyDescent="0.2">
      <c r="A56" s="271" t="s">
        <v>90</v>
      </c>
      <c r="B56" s="107" t="s">
        <v>4</v>
      </c>
      <c r="C56" s="108">
        <v>4</v>
      </c>
      <c r="D56" s="108">
        <v>10</v>
      </c>
      <c r="E56" s="108">
        <v>9</v>
      </c>
      <c r="F56" s="108">
        <v>8</v>
      </c>
      <c r="G56" s="108">
        <v>3</v>
      </c>
      <c r="H56" s="108">
        <v>5</v>
      </c>
      <c r="I56" s="108">
        <v>6.5</v>
      </c>
      <c r="J56" s="108">
        <v>5</v>
      </c>
      <c r="K56" s="108">
        <v>10</v>
      </c>
      <c r="L56" s="108">
        <v>14</v>
      </c>
      <c r="M56" s="109"/>
      <c r="N56" s="108"/>
      <c r="O56" s="110">
        <f>SUM(C57:L57)</f>
        <v>38</v>
      </c>
      <c r="P56" s="111" t="s">
        <v>46</v>
      </c>
      <c r="R56" s="279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</row>
    <row r="57" spans="1:28" x14ac:dyDescent="0.2">
      <c r="A57" s="256"/>
      <c r="B57" s="112" t="s">
        <v>5</v>
      </c>
      <c r="C57" s="108">
        <v>5.5</v>
      </c>
      <c r="D57" s="108">
        <v>2.5</v>
      </c>
      <c r="E57" s="108">
        <v>3</v>
      </c>
      <c r="F57" s="108">
        <v>3.5</v>
      </c>
      <c r="G57" s="108">
        <v>6</v>
      </c>
      <c r="H57" s="108">
        <v>5</v>
      </c>
      <c r="I57" s="108">
        <v>4.5</v>
      </c>
      <c r="J57" s="108">
        <v>5</v>
      </c>
      <c r="K57" s="108">
        <v>2.5</v>
      </c>
      <c r="L57" s="108">
        <v>0.5</v>
      </c>
      <c r="M57" s="109"/>
      <c r="N57" s="109"/>
      <c r="O57" s="110">
        <f>IF(COUNT(C57:L57) &gt; 2, SUM(C57:L57)-MIN(C57:L57)-SMALL(C57:L57,2), SUM(C57:L57))</f>
        <v>35</v>
      </c>
      <c r="P57" s="115" t="s">
        <v>57</v>
      </c>
      <c r="R57" s="280"/>
      <c r="S57" s="239"/>
      <c r="T57" s="239"/>
      <c r="U57" s="239"/>
      <c r="V57" s="239"/>
      <c r="W57" s="239"/>
      <c r="X57" s="239"/>
      <c r="Y57" s="239"/>
      <c r="Z57" s="239"/>
      <c r="AA57" s="239"/>
      <c r="AB57" s="239"/>
    </row>
    <row r="58" spans="1:28" x14ac:dyDescent="0.2">
      <c r="A58" s="256"/>
      <c r="B58" s="112" t="s">
        <v>6</v>
      </c>
      <c r="C58" s="36">
        <v>30</v>
      </c>
      <c r="D58" s="36"/>
      <c r="E58" s="36"/>
      <c r="F58" s="36"/>
      <c r="G58" s="36">
        <v>50</v>
      </c>
      <c r="H58" s="36"/>
      <c r="I58" s="36"/>
      <c r="J58" s="36"/>
      <c r="K58" s="36"/>
      <c r="L58" s="36"/>
      <c r="M58" s="59"/>
      <c r="N58" s="59"/>
      <c r="O58" s="100">
        <f>SUM(C58:M58)</f>
        <v>80</v>
      </c>
      <c r="P58" s="115" t="s">
        <v>48</v>
      </c>
      <c r="R58" s="244" t="s">
        <v>19</v>
      </c>
      <c r="S58" s="237">
        <f>IF(COUNT(C72:C72) &gt; 2, SUM(C72:C72)-MIN(C72:C72)-SMALL(C72:C72,2), SUM(C72:C72))</f>
        <v>1.5</v>
      </c>
      <c r="T58" s="237">
        <f>IF(COUNT(C72:D72) &gt; 2, SUM(C72:D72)-MIN(C72:D72)-SMALL(C72:D72,2), SUM(C72:D72))</f>
        <v>5.5</v>
      </c>
      <c r="U58" s="237">
        <f>IF(COUNT(C72:E72) &gt; 2, SUM(C72:E72)-MIN(C72:E72)-SMALL(C72:E72,2), SUM(C72:E72))</f>
        <v>4</v>
      </c>
      <c r="V58" s="237">
        <f>IF(COUNT(C72:F72) &gt; 2, SUM(C72:F72)-MIN(C72:F72)-SMALL(C72:F72,2), SUM(C72:F72))</f>
        <v>5.5</v>
      </c>
      <c r="W58" s="237">
        <f>IF(COUNT(C72:G72) &gt; 2, SUM(C72:G72)-MIN(C72:G72)-SMALL(C72:G72,2), SUM(C72:G72))</f>
        <v>11</v>
      </c>
      <c r="X58" s="237">
        <f>IF(COUNT(C72:H72) &gt; 2, SUM(C72:H72)-MIN(C72:H72)-SMALL(C72:H72,2), SUM(C72:H72))</f>
        <v>13</v>
      </c>
      <c r="Y58" s="237">
        <f>IF(COUNT(C72:I72) &gt; 2, SUM(C72:I72)-MIN(C72:I72)-SMALL(C72:I72,2), SUM(C72:I72))</f>
        <v>16</v>
      </c>
      <c r="Z58" s="237">
        <f>IF(COUNT(C72:J72) &gt; 2, SUM(C72:J72)-MIN(C72:J72)-SMALL(C72:J72,2), SUM(C72:J72))</f>
        <v>19.5</v>
      </c>
      <c r="AA58" s="237">
        <f>IF(COUNT(C72:K72) &gt; 2, SUM(C72:K72)-MIN(C72:K72)-SMALL(C72:K72,2), SUM(C72:K72))</f>
        <v>21</v>
      </c>
      <c r="AB58" s="237">
        <f>IF(COUNT(C72:L72) &gt; 2, SUM(C72:L72)-MIN(C72:L72)-SMALL(C72:L72,2), SUM(C72:L72))</f>
        <v>26</v>
      </c>
    </row>
    <row r="59" spans="1:28" x14ac:dyDescent="0.2">
      <c r="A59" s="257"/>
      <c r="B59" s="116" t="s">
        <v>45</v>
      </c>
      <c r="C59" s="117">
        <f t="shared" ref="C59:L59" si="10">RANK(S46,S6:S61,0)</f>
        <v>4</v>
      </c>
      <c r="D59" s="117">
        <f t="shared" si="10"/>
        <v>5</v>
      </c>
      <c r="E59" s="117">
        <f t="shared" si="10"/>
        <v>9</v>
      </c>
      <c r="F59" s="117">
        <f t="shared" si="10"/>
        <v>10</v>
      </c>
      <c r="G59" s="117">
        <f t="shared" si="10"/>
        <v>7</v>
      </c>
      <c r="H59" s="117">
        <f t="shared" si="10"/>
        <v>7</v>
      </c>
      <c r="I59" s="117">
        <f t="shared" si="10"/>
        <v>7</v>
      </c>
      <c r="J59" s="117">
        <f t="shared" si="10"/>
        <v>6</v>
      </c>
      <c r="K59" s="117">
        <f t="shared" si="10"/>
        <v>8</v>
      </c>
      <c r="L59" s="117">
        <f t="shared" si="10"/>
        <v>9</v>
      </c>
      <c r="M59" s="118"/>
      <c r="N59" s="118"/>
      <c r="O59" s="110">
        <f>IF(O57&gt;0, O57*100, "0")</f>
        <v>3500</v>
      </c>
      <c r="P59" s="119" t="s">
        <v>49</v>
      </c>
      <c r="R59" s="245"/>
      <c r="S59" s="238"/>
      <c r="T59" s="238"/>
      <c r="U59" s="238"/>
      <c r="V59" s="238"/>
      <c r="W59" s="238"/>
      <c r="X59" s="238"/>
      <c r="Y59" s="238"/>
      <c r="Z59" s="238"/>
      <c r="AA59" s="238"/>
      <c r="AB59" s="238"/>
    </row>
    <row r="60" spans="1:28" ht="4.5" customHeight="1" x14ac:dyDescent="0.2">
      <c r="A60" s="120"/>
      <c r="B60" s="121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33"/>
      <c r="P60" s="123"/>
      <c r="R60" s="245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</row>
    <row r="61" spans="1:28" x14ac:dyDescent="0.2">
      <c r="A61" s="274" t="s">
        <v>17</v>
      </c>
      <c r="B61" s="124" t="s">
        <v>4</v>
      </c>
      <c r="C61" s="125">
        <v>5</v>
      </c>
      <c r="D61" s="125">
        <v>4</v>
      </c>
      <c r="E61" s="125">
        <v>3</v>
      </c>
      <c r="F61" s="125">
        <v>11</v>
      </c>
      <c r="G61" s="125">
        <v>13</v>
      </c>
      <c r="H61" s="125">
        <v>6</v>
      </c>
      <c r="I61" s="125">
        <v>5</v>
      </c>
      <c r="J61" s="125">
        <v>7</v>
      </c>
      <c r="K61" s="125">
        <v>3</v>
      </c>
      <c r="L61" s="125">
        <v>1</v>
      </c>
      <c r="M61" s="109"/>
      <c r="N61" s="125"/>
      <c r="O61" s="126">
        <f>SUM(C62:L62)</f>
        <v>46</v>
      </c>
      <c r="P61" s="127" t="s">
        <v>46</v>
      </c>
      <c r="R61" s="246"/>
      <c r="S61" s="239"/>
      <c r="T61" s="239"/>
      <c r="U61" s="239"/>
      <c r="V61" s="239"/>
      <c r="W61" s="239"/>
      <c r="X61" s="239"/>
      <c r="Y61" s="239"/>
      <c r="Z61" s="239"/>
      <c r="AA61" s="239"/>
      <c r="AB61" s="239"/>
    </row>
    <row r="62" spans="1:28" x14ac:dyDescent="0.2">
      <c r="A62" s="253"/>
      <c r="B62" s="128" t="s">
        <v>5</v>
      </c>
      <c r="C62" s="125">
        <v>5</v>
      </c>
      <c r="D62" s="125">
        <v>5.5</v>
      </c>
      <c r="E62" s="125">
        <v>6</v>
      </c>
      <c r="F62" s="125">
        <v>2</v>
      </c>
      <c r="G62" s="125">
        <v>1</v>
      </c>
      <c r="H62" s="125">
        <v>4.5</v>
      </c>
      <c r="I62" s="125">
        <v>5</v>
      </c>
      <c r="J62" s="125">
        <v>4</v>
      </c>
      <c r="K62" s="125">
        <v>6</v>
      </c>
      <c r="L62" s="125">
        <v>7</v>
      </c>
      <c r="M62" s="109"/>
      <c r="N62" s="109"/>
      <c r="O62" s="126">
        <f>IF(COUNT(C62:L62) &gt; 2, SUM(C62:L62)-MIN(C62:L62)-SMALL(C62:L62,2), SUM(C62:L62))</f>
        <v>43</v>
      </c>
      <c r="P62" s="129" t="s">
        <v>57</v>
      </c>
      <c r="S62" s="235"/>
      <c r="T62" s="234"/>
      <c r="U62" s="234"/>
      <c r="V62" s="234"/>
      <c r="W62" s="234"/>
      <c r="X62" s="234"/>
      <c r="Y62" s="234"/>
      <c r="Z62" s="234"/>
      <c r="AA62" s="234"/>
      <c r="AB62" s="234"/>
    </row>
    <row r="63" spans="1:28" x14ac:dyDescent="0.2">
      <c r="A63" s="253"/>
      <c r="B63" s="128" t="s">
        <v>6</v>
      </c>
      <c r="C63" s="26"/>
      <c r="D63" s="26">
        <v>20</v>
      </c>
      <c r="E63" s="26">
        <v>60</v>
      </c>
      <c r="F63" s="26"/>
      <c r="G63" s="26"/>
      <c r="H63" s="26"/>
      <c r="I63" s="26"/>
      <c r="J63" s="26"/>
      <c r="K63" s="26">
        <v>60</v>
      </c>
      <c r="L63" s="26">
        <v>110</v>
      </c>
      <c r="M63" s="38">
        <v>260</v>
      </c>
      <c r="N63" s="38"/>
      <c r="O63" s="99">
        <f>SUM(C63:M63)</f>
        <v>510</v>
      </c>
      <c r="P63" s="129" t="s">
        <v>48</v>
      </c>
      <c r="S63" s="235"/>
      <c r="T63" s="234"/>
      <c r="U63" s="234"/>
      <c r="V63" s="234"/>
      <c r="W63" s="234"/>
      <c r="X63" s="234"/>
      <c r="Y63" s="234"/>
      <c r="Z63" s="234"/>
      <c r="AA63" s="234"/>
      <c r="AB63" s="234"/>
    </row>
    <row r="64" spans="1:28" x14ac:dyDescent="0.2">
      <c r="A64" s="254"/>
      <c r="B64" s="130" t="s">
        <v>45</v>
      </c>
      <c r="C64" s="131">
        <f t="shared" ref="C64:L64" si="11">RANK(S50,S6:S61,0)</f>
        <v>5</v>
      </c>
      <c r="D64" s="131">
        <f t="shared" si="11"/>
        <v>2</v>
      </c>
      <c r="E64" s="131">
        <f t="shared" si="11"/>
        <v>6</v>
      </c>
      <c r="F64" s="131">
        <f t="shared" si="11"/>
        <v>4</v>
      </c>
      <c r="G64" s="131">
        <f t="shared" si="11"/>
        <v>4</v>
      </c>
      <c r="H64" s="131">
        <f t="shared" si="11"/>
        <v>5</v>
      </c>
      <c r="I64" s="131">
        <f t="shared" si="11"/>
        <v>5</v>
      </c>
      <c r="J64" s="131">
        <f t="shared" si="11"/>
        <v>4</v>
      </c>
      <c r="K64" s="131">
        <f t="shared" si="11"/>
        <v>2</v>
      </c>
      <c r="L64" s="131">
        <f t="shared" si="11"/>
        <v>1</v>
      </c>
      <c r="M64" s="118"/>
      <c r="N64" s="118"/>
      <c r="O64" s="126">
        <f>IF(O62&gt;0, O62*100, "0")</f>
        <v>4300</v>
      </c>
      <c r="P64" s="132" t="s">
        <v>49</v>
      </c>
      <c r="S64" s="235"/>
      <c r="T64" s="234"/>
      <c r="U64" s="234"/>
      <c r="V64" s="234"/>
      <c r="W64" s="234"/>
      <c r="X64" s="234"/>
      <c r="Y64" s="234"/>
      <c r="Z64" s="234"/>
      <c r="AA64" s="234"/>
      <c r="AB64" s="234"/>
    </row>
    <row r="65" spans="1:28" ht="4.5" customHeight="1" x14ac:dyDescent="0.2">
      <c r="A65" s="120"/>
      <c r="B65" s="121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33"/>
      <c r="P65" s="123"/>
      <c r="S65" s="235"/>
      <c r="T65" s="234"/>
      <c r="U65" s="234"/>
      <c r="V65" s="234"/>
      <c r="W65" s="234"/>
      <c r="X65" s="234"/>
      <c r="Y65" s="234"/>
      <c r="Z65" s="234"/>
      <c r="AA65" s="234"/>
      <c r="AB65" s="234"/>
    </row>
    <row r="66" spans="1:28" x14ac:dyDescent="0.2">
      <c r="A66" s="281" t="s">
        <v>110</v>
      </c>
      <c r="B66" s="107" t="s">
        <v>4</v>
      </c>
      <c r="C66" s="117">
        <v>13</v>
      </c>
      <c r="D66" s="117">
        <v>13</v>
      </c>
      <c r="E66" s="117">
        <v>1</v>
      </c>
      <c r="F66" s="117">
        <v>0</v>
      </c>
      <c r="G66" s="117">
        <v>2</v>
      </c>
      <c r="H66" s="117">
        <v>10</v>
      </c>
      <c r="I66" s="117">
        <v>10</v>
      </c>
      <c r="J66" s="117">
        <v>3</v>
      </c>
      <c r="K66" s="117">
        <v>4</v>
      </c>
      <c r="L66" s="117">
        <v>4</v>
      </c>
      <c r="M66" s="118"/>
      <c r="N66" s="117"/>
      <c r="O66" s="110">
        <f>SUM(C67:L67)</f>
        <v>37.5</v>
      </c>
      <c r="P66" s="111" t="s">
        <v>46</v>
      </c>
      <c r="S66" s="235"/>
      <c r="T66" s="234"/>
      <c r="U66" s="234"/>
      <c r="V66" s="234"/>
      <c r="W66" s="234"/>
      <c r="X66" s="234"/>
      <c r="Y66" s="234"/>
      <c r="Z66" s="234"/>
      <c r="AA66" s="234"/>
      <c r="AB66" s="234"/>
    </row>
    <row r="67" spans="1:28" x14ac:dyDescent="0.2">
      <c r="A67" s="268"/>
      <c r="B67" s="135" t="s">
        <v>5</v>
      </c>
      <c r="C67" s="117">
        <v>1</v>
      </c>
      <c r="D67" s="117">
        <v>1</v>
      </c>
      <c r="E67" s="117">
        <v>7</v>
      </c>
      <c r="F67" s="117">
        <v>0</v>
      </c>
      <c r="G67" s="117">
        <v>6.5</v>
      </c>
      <c r="H67" s="117">
        <v>2.5</v>
      </c>
      <c r="I67" s="117">
        <v>2.5</v>
      </c>
      <c r="J67" s="117">
        <v>6</v>
      </c>
      <c r="K67" s="117">
        <v>5.5</v>
      </c>
      <c r="L67" s="117">
        <v>5.5</v>
      </c>
      <c r="M67" s="118"/>
      <c r="N67" s="118"/>
      <c r="O67" s="110">
        <f>IF(COUNT(C67:L67) &gt; 2, SUM(C67:L67)-MIN(C67:L67)-SMALL(C67:L67,2), SUM(C67:L67))</f>
        <v>36.5</v>
      </c>
      <c r="P67" s="115" t="s">
        <v>57</v>
      </c>
      <c r="S67" s="235"/>
      <c r="T67" s="234"/>
      <c r="U67" s="234"/>
      <c r="V67" s="234"/>
      <c r="W67" s="234"/>
      <c r="X67" s="234"/>
      <c r="Y67" s="234"/>
      <c r="Z67" s="234"/>
      <c r="AA67" s="234"/>
      <c r="AB67" s="234"/>
    </row>
    <row r="68" spans="1:28" x14ac:dyDescent="0.2">
      <c r="A68" s="268"/>
      <c r="B68" s="135" t="s">
        <v>6</v>
      </c>
      <c r="C68" s="138"/>
      <c r="D68" s="117"/>
      <c r="E68" s="117">
        <v>110</v>
      </c>
      <c r="F68" s="117"/>
      <c r="G68" s="117">
        <v>80</v>
      </c>
      <c r="H68" s="117"/>
      <c r="I68" s="117"/>
      <c r="J68" s="117">
        <v>50</v>
      </c>
      <c r="K68" s="117">
        <v>30</v>
      </c>
      <c r="L68" s="117">
        <v>30</v>
      </c>
      <c r="M68" s="117"/>
      <c r="N68" s="117"/>
      <c r="O68" s="100">
        <f>SUM(C68:M68)</f>
        <v>300</v>
      </c>
      <c r="P68" s="115" t="s">
        <v>48</v>
      </c>
      <c r="S68" s="235"/>
      <c r="T68" s="234"/>
      <c r="U68" s="234"/>
      <c r="V68" s="234"/>
      <c r="W68" s="234"/>
      <c r="X68" s="234"/>
      <c r="Y68" s="234"/>
      <c r="Z68" s="234"/>
      <c r="AA68" s="234"/>
      <c r="AB68" s="234"/>
    </row>
    <row r="69" spans="1:28" x14ac:dyDescent="0.2">
      <c r="A69" s="268"/>
      <c r="B69" s="136" t="s">
        <v>45</v>
      </c>
      <c r="C69" s="117">
        <f t="shared" ref="C69:L69" si="12">RANK(S54,S6:S61,0)</f>
        <v>13</v>
      </c>
      <c r="D69" s="117">
        <f t="shared" si="12"/>
        <v>14</v>
      </c>
      <c r="E69" s="117">
        <f t="shared" si="12"/>
        <v>1</v>
      </c>
      <c r="F69" s="117">
        <f t="shared" si="12"/>
        <v>12</v>
      </c>
      <c r="G69" s="117">
        <f t="shared" si="12"/>
        <v>8</v>
      </c>
      <c r="H69" s="117">
        <f t="shared" si="12"/>
        <v>8</v>
      </c>
      <c r="I69" s="117">
        <f t="shared" si="12"/>
        <v>12</v>
      </c>
      <c r="J69" s="117">
        <f t="shared" si="12"/>
        <v>10</v>
      </c>
      <c r="K69" s="117">
        <f t="shared" si="12"/>
        <v>9</v>
      </c>
      <c r="L69" s="117">
        <f t="shared" si="12"/>
        <v>7</v>
      </c>
      <c r="M69" s="118"/>
      <c r="N69" s="118"/>
      <c r="O69" s="110">
        <f>IF(O67&gt;0, O67*100, "0")</f>
        <v>3650</v>
      </c>
      <c r="P69" s="119" t="s">
        <v>49</v>
      </c>
      <c r="S69" s="235"/>
      <c r="T69" s="234"/>
      <c r="U69" s="234"/>
      <c r="V69" s="234"/>
      <c r="W69" s="234"/>
      <c r="X69" s="234"/>
      <c r="Y69" s="234"/>
      <c r="Z69" s="234"/>
      <c r="AA69" s="234"/>
      <c r="AB69" s="234"/>
    </row>
    <row r="70" spans="1:28" ht="4.5" customHeight="1" x14ac:dyDescent="0.2">
      <c r="A70" s="120"/>
      <c r="B70" s="121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33"/>
      <c r="P70" s="123"/>
      <c r="S70" s="235"/>
      <c r="T70" s="234"/>
      <c r="U70" s="234"/>
      <c r="V70" s="234"/>
      <c r="W70" s="234"/>
      <c r="X70" s="234"/>
      <c r="Y70" s="234"/>
      <c r="Z70" s="234"/>
      <c r="AA70" s="234"/>
      <c r="AB70" s="234"/>
    </row>
    <row r="71" spans="1:28" x14ac:dyDescent="0.2">
      <c r="A71" s="274" t="s">
        <v>19</v>
      </c>
      <c r="B71" s="124" t="s">
        <v>4</v>
      </c>
      <c r="C71" s="125">
        <v>12</v>
      </c>
      <c r="D71" s="125">
        <v>7</v>
      </c>
      <c r="E71" s="125">
        <v>12</v>
      </c>
      <c r="F71" s="125">
        <v>12</v>
      </c>
      <c r="G71" s="125">
        <v>4</v>
      </c>
      <c r="H71" s="125">
        <v>11</v>
      </c>
      <c r="I71" s="125">
        <v>9</v>
      </c>
      <c r="J71" s="125">
        <v>8</v>
      </c>
      <c r="K71" s="125">
        <v>12</v>
      </c>
      <c r="L71" s="125">
        <v>5</v>
      </c>
      <c r="M71" s="109"/>
      <c r="N71" s="125"/>
      <c r="O71" s="126">
        <f>SUM(C72:L72)</f>
        <v>29</v>
      </c>
      <c r="P71" s="127" t="s">
        <v>46</v>
      </c>
      <c r="S71" s="235"/>
      <c r="T71" s="234"/>
      <c r="U71" s="234"/>
      <c r="V71" s="234"/>
      <c r="W71" s="234"/>
      <c r="X71" s="234"/>
      <c r="Y71" s="234"/>
      <c r="Z71" s="234"/>
      <c r="AA71" s="234"/>
      <c r="AB71" s="234"/>
    </row>
    <row r="72" spans="1:28" x14ac:dyDescent="0.2">
      <c r="A72" s="253"/>
      <c r="B72" s="128" t="s">
        <v>5</v>
      </c>
      <c r="C72" s="125">
        <v>1.5</v>
      </c>
      <c r="D72" s="125">
        <v>4</v>
      </c>
      <c r="E72" s="125">
        <v>1.5</v>
      </c>
      <c r="F72" s="125">
        <v>1.5</v>
      </c>
      <c r="G72" s="125">
        <v>5.5</v>
      </c>
      <c r="H72" s="125">
        <v>2</v>
      </c>
      <c r="I72" s="125">
        <v>3</v>
      </c>
      <c r="J72" s="125">
        <v>3.5</v>
      </c>
      <c r="K72" s="125">
        <v>1.5</v>
      </c>
      <c r="L72" s="125">
        <v>5</v>
      </c>
      <c r="M72" s="109"/>
      <c r="N72" s="109"/>
      <c r="O72" s="126">
        <f>IF(COUNT(C72:L72) &gt; 2, SUM(C72:L72)-MIN(C72:L72)-SMALL(C72:L72,2), SUM(C72:L72))</f>
        <v>26</v>
      </c>
      <c r="P72" s="129" t="s">
        <v>57</v>
      </c>
      <c r="S72" s="235"/>
      <c r="T72" s="234"/>
      <c r="U72" s="234"/>
      <c r="V72" s="234"/>
      <c r="W72" s="234"/>
      <c r="X72" s="234"/>
      <c r="Y72" s="234"/>
      <c r="Z72" s="234"/>
      <c r="AA72" s="234"/>
      <c r="AB72" s="234"/>
    </row>
    <row r="73" spans="1:28" x14ac:dyDescent="0.2">
      <c r="A73" s="253"/>
      <c r="B73" s="128" t="s">
        <v>6</v>
      </c>
      <c r="C73" s="26"/>
      <c r="D73" s="26"/>
      <c r="E73" s="26"/>
      <c r="F73" s="26"/>
      <c r="G73" s="26">
        <v>20</v>
      </c>
      <c r="H73" s="26"/>
      <c r="I73" s="26"/>
      <c r="J73" s="26"/>
      <c r="K73" s="26"/>
      <c r="L73" s="26"/>
      <c r="M73" s="38"/>
      <c r="N73" s="38"/>
      <c r="O73" s="99">
        <f>SUM(C73:M73)</f>
        <v>20</v>
      </c>
      <c r="P73" s="129" t="s">
        <v>48</v>
      </c>
      <c r="S73" s="235"/>
      <c r="T73" s="234"/>
      <c r="U73" s="234"/>
      <c r="V73" s="234"/>
      <c r="W73" s="234"/>
      <c r="X73" s="234"/>
      <c r="Y73" s="234"/>
      <c r="Z73" s="234"/>
      <c r="AA73" s="234"/>
      <c r="AB73" s="234"/>
    </row>
    <row r="74" spans="1:28" x14ac:dyDescent="0.2">
      <c r="A74" s="254"/>
      <c r="B74" s="130" t="s">
        <v>45</v>
      </c>
      <c r="C74" s="131">
        <f t="shared" ref="C74:L74" si="13">RANK(S58,S6:S61,0)</f>
        <v>12</v>
      </c>
      <c r="D74" s="131">
        <f t="shared" si="13"/>
        <v>10</v>
      </c>
      <c r="E74" s="131">
        <f t="shared" si="13"/>
        <v>12</v>
      </c>
      <c r="F74" s="131">
        <f t="shared" si="13"/>
        <v>14</v>
      </c>
      <c r="G74" s="131">
        <f t="shared" si="13"/>
        <v>12</v>
      </c>
      <c r="H74" s="131">
        <f t="shared" si="13"/>
        <v>14</v>
      </c>
      <c r="I74" s="131">
        <f t="shared" si="13"/>
        <v>13</v>
      </c>
      <c r="J74" s="131">
        <f t="shared" si="13"/>
        <v>13</v>
      </c>
      <c r="K74" s="131">
        <f t="shared" si="13"/>
        <v>13</v>
      </c>
      <c r="L74" s="131">
        <f t="shared" si="13"/>
        <v>13</v>
      </c>
      <c r="M74" s="118"/>
      <c r="N74" s="118"/>
      <c r="O74" s="126">
        <f>IF(O72&gt;0, O72*100, "0")</f>
        <v>2600</v>
      </c>
      <c r="P74" s="132" t="s">
        <v>49</v>
      </c>
      <c r="S74" s="235"/>
      <c r="T74" s="234"/>
      <c r="U74" s="234"/>
      <c r="V74" s="234"/>
      <c r="W74" s="234"/>
      <c r="X74" s="234"/>
      <c r="Y74" s="234"/>
      <c r="Z74" s="234"/>
      <c r="AA74" s="234"/>
      <c r="AB74" s="234"/>
    </row>
    <row r="75" spans="1:28" ht="4.5" customHeight="1" x14ac:dyDescent="0.2">
      <c r="A75" s="120"/>
      <c r="B75" s="121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33"/>
      <c r="P75" s="123"/>
      <c r="S75" s="235"/>
      <c r="T75" s="234"/>
      <c r="U75" s="234"/>
      <c r="V75" s="234"/>
      <c r="W75" s="234"/>
      <c r="X75" s="234"/>
      <c r="Y75" s="234"/>
      <c r="Z75" s="234"/>
      <c r="AA75" s="234"/>
      <c r="AB75" s="234"/>
    </row>
  </sheetData>
  <mergeCells count="210">
    <mergeCell ref="AA74:AA75"/>
    <mergeCell ref="AB74:AB75"/>
    <mergeCell ref="X70:X73"/>
    <mergeCell ref="Y70:Y73"/>
    <mergeCell ref="Z70:Z73"/>
    <mergeCell ref="AA70:AA73"/>
    <mergeCell ref="AB70:AB73"/>
    <mergeCell ref="AB62:AB65"/>
    <mergeCell ref="S66:S69"/>
    <mergeCell ref="T66:T69"/>
    <mergeCell ref="U66:U69"/>
    <mergeCell ref="V66:V69"/>
    <mergeCell ref="W66:W69"/>
    <mergeCell ref="X66:X69"/>
    <mergeCell ref="S74:S75"/>
    <mergeCell ref="T74:T75"/>
    <mergeCell ref="U74:U75"/>
    <mergeCell ref="V74:V75"/>
    <mergeCell ref="Y66:Y69"/>
    <mergeCell ref="Z66:Z69"/>
    <mergeCell ref="AA66:AA69"/>
    <mergeCell ref="AB66:AB69"/>
    <mergeCell ref="S70:S73"/>
    <mergeCell ref="T70:T73"/>
    <mergeCell ref="U70:U73"/>
    <mergeCell ref="V70:V73"/>
    <mergeCell ref="W70:W73"/>
    <mergeCell ref="W74:W75"/>
    <mergeCell ref="X74:X75"/>
    <mergeCell ref="Y74:Y75"/>
    <mergeCell ref="Z74:Z75"/>
    <mergeCell ref="A71:A74"/>
    <mergeCell ref="S62:S65"/>
    <mergeCell ref="T62:T65"/>
    <mergeCell ref="U62:U65"/>
    <mergeCell ref="V62:V65"/>
    <mergeCell ref="W62:W65"/>
    <mergeCell ref="X62:X65"/>
    <mergeCell ref="Y62:Y65"/>
    <mergeCell ref="A66:A69"/>
    <mergeCell ref="V50:V53"/>
    <mergeCell ref="W50:W53"/>
    <mergeCell ref="Z58:Z61"/>
    <mergeCell ref="AA58:AA61"/>
    <mergeCell ref="AB58:AB61"/>
    <mergeCell ref="A61:A64"/>
    <mergeCell ref="AB54:AB57"/>
    <mergeCell ref="A56:A59"/>
    <mergeCell ref="R58:R61"/>
    <mergeCell ref="S58:S61"/>
    <mergeCell ref="T58:T61"/>
    <mergeCell ref="U58:U61"/>
    <mergeCell ref="V58:V61"/>
    <mergeCell ref="W58:W61"/>
    <mergeCell ref="X58:X61"/>
    <mergeCell ref="Y58:Y61"/>
    <mergeCell ref="V54:V57"/>
    <mergeCell ref="W54:W57"/>
    <mergeCell ref="X54:X57"/>
    <mergeCell ref="Y54:Y57"/>
    <mergeCell ref="Z54:Z57"/>
    <mergeCell ref="AA54:AA57"/>
    <mergeCell ref="Z62:Z65"/>
    <mergeCell ref="AA62:AA65"/>
    <mergeCell ref="A51:A54"/>
    <mergeCell ref="R54:R57"/>
    <mergeCell ref="S54:S57"/>
    <mergeCell ref="T54:T57"/>
    <mergeCell ref="U54:U57"/>
    <mergeCell ref="R50:R53"/>
    <mergeCell ref="S50:S53"/>
    <mergeCell ref="T50:T53"/>
    <mergeCell ref="U50:U53"/>
    <mergeCell ref="Y46:Y49"/>
    <mergeCell ref="Z46:Z49"/>
    <mergeCell ref="AA46:AA49"/>
    <mergeCell ref="AB46:AB49"/>
    <mergeCell ref="Y42:Y45"/>
    <mergeCell ref="Z42:Z45"/>
    <mergeCell ref="AA42:AA45"/>
    <mergeCell ref="AB42:AB45"/>
    <mergeCell ref="X50:X53"/>
    <mergeCell ref="Y50:Y53"/>
    <mergeCell ref="Z50:Z53"/>
    <mergeCell ref="AA50:AA53"/>
    <mergeCell ref="AB50:AB53"/>
    <mergeCell ref="A46:A49"/>
    <mergeCell ref="R46:R49"/>
    <mergeCell ref="S46:S49"/>
    <mergeCell ref="T46:T49"/>
    <mergeCell ref="U46:U49"/>
    <mergeCell ref="V46:V49"/>
    <mergeCell ref="AA38:AA41"/>
    <mergeCell ref="AB38:AB41"/>
    <mergeCell ref="A41:A44"/>
    <mergeCell ref="R42:R45"/>
    <mergeCell ref="S42:S45"/>
    <mergeCell ref="T42:T45"/>
    <mergeCell ref="U42:U45"/>
    <mergeCell ref="V42:V45"/>
    <mergeCell ref="W42:W45"/>
    <mergeCell ref="X42:X45"/>
    <mergeCell ref="U38:U41"/>
    <mergeCell ref="V38:V41"/>
    <mergeCell ref="W38:W41"/>
    <mergeCell ref="X38:X41"/>
    <mergeCell ref="Y38:Y41"/>
    <mergeCell ref="Z38:Z41"/>
    <mergeCell ref="W46:W49"/>
    <mergeCell ref="X46:X49"/>
    <mergeCell ref="AA34:AA37"/>
    <mergeCell ref="AB34:AB37"/>
    <mergeCell ref="A31:A34"/>
    <mergeCell ref="R34:R37"/>
    <mergeCell ref="S34:S37"/>
    <mergeCell ref="T34:T37"/>
    <mergeCell ref="U34:U37"/>
    <mergeCell ref="V34:V37"/>
    <mergeCell ref="A36:A39"/>
    <mergeCell ref="R38:R41"/>
    <mergeCell ref="S38:S41"/>
    <mergeCell ref="T38:T41"/>
    <mergeCell ref="W30:W33"/>
    <mergeCell ref="X30:X33"/>
    <mergeCell ref="Y30:Y33"/>
    <mergeCell ref="Z30:Z33"/>
    <mergeCell ref="AA30:AA33"/>
    <mergeCell ref="AB30:AB33"/>
    <mergeCell ref="R30:R33"/>
    <mergeCell ref="S30:S33"/>
    <mergeCell ref="T30:T33"/>
    <mergeCell ref="U30:U33"/>
    <mergeCell ref="V30:V33"/>
    <mergeCell ref="W34:W37"/>
    <mergeCell ref="X34:X37"/>
    <mergeCell ref="Y34:Y37"/>
    <mergeCell ref="Z34:Z37"/>
    <mergeCell ref="AA18:AA21"/>
    <mergeCell ref="Z22:Z25"/>
    <mergeCell ref="AA22:AA25"/>
    <mergeCell ref="AB22:AB25"/>
    <mergeCell ref="A26:A29"/>
    <mergeCell ref="R26:R29"/>
    <mergeCell ref="S26:S29"/>
    <mergeCell ref="T26:T29"/>
    <mergeCell ref="U26:U29"/>
    <mergeCell ref="V26:V29"/>
    <mergeCell ref="W26:W29"/>
    <mergeCell ref="X26:X29"/>
    <mergeCell ref="Y26:Y29"/>
    <mergeCell ref="Z26:Z29"/>
    <mergeCell ref="AA26:AA29"/>
    <mergeCell ref="AB26:AB29"/>
    <mergeCell ref="V22:V25"/>
    <mergeCell ref="W22:W25"/>
    <mergeCell ref="X22:X25"/>
    <mergeCell ref="Y22:Y25"/>
    <mergeCell ref="V18:V21"/>
    <mergeCell ref="W18:W21"/>
    <mergeCell ref="X18:X21"/>
    <mergeCell ref="Y18:Y21"/>
    <mergeCell ref="Z18:Z21"/>
    <mergeCell ref="AB10:AB13"/>
    <mergeCell ref="A11:A14"/>
    <mergeCell ref="R14:R17"/>
    <mergeCell ref="S14:S17"/>
    <mergeCell ref="T14:T17"/>
    <mergeCell ref="U14:U17"/>
    <mergeCell ref="V14:V17"/>
    <mergeCell ref="W14:W17"/>
    <mergeCell ref="X14:X17"/>
    <mergeCell ref="Y14:Y17"/>
    <mergeCell ref="Z14:Z17"/>
    <mergeCell ref="AA14:AA17"/>
    <mergeCell ref="AB14:AB17"/>
    <mergeCell ref="A16:A19"/>
    <mergeCell ref="R18:R21"/>
    <mergeCell ref="S18:S21"/>
    <mergeCell ref="T18:T21"/>
    <mergeCell ref="U18:U21"/>
    <mergeCell ref="AB18:AB21"/>
    <mergeCell ref="A21:A24"/>
    <mergeCell ref="R22:R25"/>
    <mergeCell ref="S22:S25"/>
    <mergeCell ref="T22:T25"/>
    <mergeCell ref="U22:U25"/>
    <mergeCell ref="A1:E1"/>
    <mergeCell ref="A5:B5"/>
    <mergeCell ref="A6:A9"/>
    <mergeCell ref="R6:R9"/>
    <mergeCell ref="S6:S9"/>
    <mergeCell ref="T6:T9"/>
    <mergeCell ref="AA6:AA9"/>
    <mergeCell ref="AB6:AB9"/>
    <mergeCell ref="R10:R13"/>
    <mergeCell ref="S10:S13"/>
    <mergeCell ref="T10:T13"/>
    <mergeCell ref="U10:U13"/>
    <mergeCell ref="V10:V13"/>
    <mergeCell ref="W10:W13"/>
    <mergeCell ref="X10:X13"/>
    <mergeCell ref="Y10:Y13"/>
    <mergeCell ref="U6:U9"/>
    <mergeCell ref="V6:V9"/>
    <mergeCell ref="W6:W9"/>
    <mergeCell ref="X6:X9"/>
    <mergeCell ref="Y6:Y9"/>
    <mergeCell ref="Z6:Z9"/>
    <mergeCell ref="Z10:Z13"/>
    <mergeCell ref="AA10:AA13"/>
  </mergeCells>
  <pageMargins left="0.7" right="0.7" top="0.75" bottom="0.75" header="0.3" footer="0.3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B80"/>
  <sheetViews>
    <sheetView zoomScale="85" zoomScaleNormal="85" workbookViewId="0">
      <selection activeCell="L16" sqref="L16"/>
    </sheetView>
  </sheetViews>
  <sheetFormatPr defaultColWidth="8.7109375" defaultRowHeight="12.75" x14ac:dyDescent="0.2"/>
  <cols>
    <col min="1" max="1" width="17.28515625" style="101" customWidth="1"/>
    <col min="2" max="2" width="8.7109375" style="101"/>
    <col min="3" max="15" width="8.7109375" style="101" customWidth="1"/>
    <col min="16" max="16" width="26.85546875" style="101" bestFit="1" customWidth="1"/>
    <col min="17" max="17" width="8.7109375" style="101" customWidth="1"/>
    <col min="18" max="18" width="8.7109375" style="101" hidden="1" customWidth="1"/>
    <col min="19" max="27" width="7.140625" style="101" hidden="1" customWidth="1"/>
    <col min="28" max="28" width="8.28515625" style="101" hidden="1" customWidth="1"/>
    <col min="29" max="16384" width="8.7109375" style="101"/>
  </cols>
  <sheetData>
    <row r="1" spans="1:28" ht="20.25" x14ac:dyDescent="0.3">
      <c r="A1" s="258" t="s">
        <v>10</v>
      </c>
      <c r="B1" s="258"/>
      <c r="C1" s="258"/>
      <c r="D1" s="258"/>
      <c r="E1" s="258"/>
      <c r="O1" s="145"/>
    </row>
    <row r="2" spans="1:28" ht="10.5" customHeight="1" x14ac:dyDescent="0.3">
      <c r="A2" s="103"/>
      <c r="O2" s="145"/>
    </row>
    <row r="3" spans="1:28" x14ac:dyDescent="0.2">
      <c r="A3" s="104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</row>
    <row r="4" spans="1:28" x14ac:dyDescent="0.2">
      <c r="C4" s="145">
        <v>1</v>
      </c>
      <c r="D4" s="145">
        <v>2</v>
      </c>
      <c r="E4" s="145">
        <v>3</v>
      </c>
      <c r="F4" s="145">
        <v>4</v>
      </c>
      <c r="G4" s="145">
        <v>5</v>
      </c>
      <c r="H4" s="145">
        <v>6</v>
      </c>
      <c r="I4" s="145">
        <v>7</v>
      </c>
      <c r="J4" s="145">
        <v>8</v>
      </c>
      <c r="K4" s="145">
        <v>9</v>
      </c>
      <c r="L4" s="145">
        <v>10</v>
      </c>
      <c r="M4" s="145" t="s">
        <v>116</v>
      </c>
      <c r="N4" s="145" t="s">
        <v>117</v>
      </c>
      <c r="O4" s="145"/>
    </row>
    <row r="5" spans="1:28" ht="13.5" thickBot="1" x14ac:dyDescent="0.25">
      <c r="A5" s="259" t="s">
        <v>7</v>
      </c>
      <c r="B5" s="260"/>
      <c r="C5" s="105">
        <v>41163</v>
      </c>
      <c r="D5" s="105">
        <v>41170</v>
      </c>
      <c r="E5" s="105">
        <v>41177</v>
      </c>
      <c r="F5" s="105">
        <v>41184</v>
      </c>
      <c r="G5" s="105">
        <v>41191</v>
      </c>
      <c r="H5" s="105">
        <v>41198</v>
      </c>
      <c r="I5" s="105">
        <v>41205</v>
      </c>
      <c r="J5" s="105">
        <v>41212</v>
      </c>
      <c r="K5" s="105">
        <v>41219</v>
      </c>
      <c r="L5" s="105">
        <v>41226</v>
      </c>
      <c r="M5" s="105">
        <v>41240</v>
      </c>
      <c r="N5" s="105">
        <v>40995</v>
      </c>
      <c r="O5" s="106" t="s">
        <v>9</v>
      </c>
      <c r="S5" s="139" t="s">
        <v>130</v>
      </c>
      <c r="T5" s="139" t="s">
        <v>131</v>
      </c>
      <c r="U5" s="139" t="s">
        <v>132</v>
      </c>
      <c r="V5" s="139" t="s">
        <v>133</v>
      </c>
      <c r="W5" s="139" t="s">
        <v>134</v>
      </c>
      <c r="X5" s="139" t="s">
        <v>135</v>
      </c>
      <c r="Y5" s="139" t="s">
        <v>136</v>
      </c>
      <c r="Z5" s="139" t="s">
        <v>137</v>
      </c>
      <c r="AA5" s="139" t="s">
        <v>138</v>
      </c>
      <c r="AB5" s="139" t="s">
        <v>139</v>
      </c>
    </row>
    <row r="6" spans="1:28" x14ac:dyDescent="0.2">
      <c r="A6" s="271" t="s">
        <v>140</v>
      </c>
      <c r="B6" s="107" t="s">
        <v>4</v>
      </c>
      <c r="C6" s="108">
        <v>12</v>
      </c>
      <c r="D6" s="108">
        <v>1</v>
      </c>
      <c r="E6" s="108">
        <v>10</v>
      </c>
      <c r="F6" s="108">
        <v>10</v>
      </c>
      <c r="G6" s="108">
        <v>13</v>
      </c>
      <c r="H6" s="108">
        <v>12</v>
      </c>
      <c r="I6" s="108">
        <v>13</v>
      </c>
      <c r="J6" s="108">
        <v>14</v>
      </c>
      <c r="K6" s="108">
        <v>9</v>
      </c>
      <c r="L6" s="108">
        <v>3</v>
      </c>
      <c r="M6" s="109"/>
      <c r="N6" s="108"/>
      <c r="O6" s="110">
        <f>SUM(C7:L7)</f>
        <v>31.5</v>
      </c>
      <c r="P6" s="111" t="s">
        <v>46</v>
      </c>
      <c r="R6" s="272" t="s">
        <v>140</v>
      </c>
      <c r="S6" s="241">
        <f>IF(COUNT(C7:C7) &gt; 2, SUM(C7:C7)-MIN(C7:C7)-SMALL(C7:C7,2), SUM(C7:C7))</f>
        <v>2</v>
      </c>
      <c r="T6" s="241">
        <f>IF(COUNT(C7:D7) &gt; 2, SUM(C7:D7)-MIN(C7:D7)-SMALL(C7:D7,2), SUM(C7:D7))</f>
        <v>9.5</v>
      </c>
      <c r="U6" s="241">
        <f>IF(COUNT(C7:E7) &gt; 2, SUM(C7:E7)-MIN(C7:E7)-SMALL(C7:E7,2), SUM(C7:E7))</f>
        <v>7.5</v>
      </c>
      <c r="V6" s="241">
        <f>IF(COUNT(C7:F7) &gt; 2, SUM(C7:F7)-MIN(C7:F7)-SMALL(C7:F7,2), SUM(C7:F7))</f>
        <v>10.5</v>
      </c>
      <c r="W6" s="240">
        <f>IF(COUNT(C7:G7) &gt; 2, SUM(C7:G7)-MIN(C7:G7)-SMALL(C7:G7,2), SUM(C7:G7))</f>
        <v>13.5</v>
      </c>
      <c r="X6" s="240">
        <f>IF(COUNT(C7:H7) &gt; 2, SUM(C7:H7)-MIN(C7:H7)-SMALL(C7:H7,2), SUM(C7:H7))</f>
        <v>15.5</v>
      </c>
      <c r="Y6" s="240">
        <f>IF(COUNT(C7:I7) &gt; 2, SUM(C7:I7)-MIN(C7:I7)-SMALL(C7:I7,2), SUM(C7:I7))</f>
        <v>17.5</v>
      </c>
      <c r="Z6" s="240">
        <f>IF(COUNT(C7:J7) &gt; 2, SUM(C7:J7)-MIN(C7:J7)-SMALL(C7:J7,2), SUM(C7:J7))</f>
        <v>19</v>
      </c>
      <c r="AA6" s="240">
        <f>IF(COUNT(C7:K7) &gt; 2, SUM(C7:K7)-MIN(C7:K7)-SMALL(C7:K7,2), SUM(C7:K7))</f>
        <v>22.5</v>
      </c>
      <c r="AB6" s="240">
        <f>IF(COUNT(C7:L7) &gt; 2, SUM(C7:L7)-MIN(C7:L7)-SMALL(C7:L7,2), SUM(C7:L7))</f>
        <v>29</v>
      </c>
    </row>
    <row r="7" spans="1:28" x14ac:dyDescent="0.2">
      <c r="A7" s="262"/>
      <c r="B7" s="112" t="s">
        <v>5</v>
      </c>
      <c r="C7" s="113">
        <v>2</v>
      </c>
      <c r="D7" s="113">
        <v>7.5</v>
      </c>
      <c r="E7" s="113">
        <v>3</v>
      </c>
      <c r="F7" s="113">
        <v>3</v>
      </c>
      <c r="G7" s="113">
        <v>1.5</v>
      </c>
      <c r="H7" s="113">
        <v>2</v>
      </c>
      <c r="I7" s="113">
        <v>1.5</v>
      </c>
      <c r="J7" s="113">
        <v>1</v>
      </c>
      <c r="K7" s="113">
        <v>3.5</v>
      </c>
      <c r="L7" s="113">
        <v>6.5</v>
      </c>
      <c r="M7" s="114"/>
      <c r="N7" s="114"/>
      <c r="O7" s="110">
        <f>IF(COUNT(C7:L7) &gt; 2, SUM(C7:L7)-MIN(C7:L7)-SMALL(C7:L7,2), SUM(C7:L7))</f>
        <v>29</v>
      </c>
      <c r="P7" s="115" t="s">
        <v>57</v>
      </c>
      <c r="R7" s="249"/>
      <c r="S7" s="236"/>
      <c r="T7" s="236"/>
      <c r="U7" s="236"/>
      <c r="V7" s="236"/>
      <c r="W7" s="238"/>
      <c r="X7" s="238"/>
      <c r="Y7" s="238"/>
      <c r="Z7" s="238"/>
      <c r="AA7" s="238"/>
      <c r="AB7" s="238"/>
    </row>
    <row r="8" spans="1:28" x14ac:dyDescent="0.2">
      <c r="A8" s="262"/>
      <c r="B8" s="112" t="s">
        <v>6</v>
      </c>
      <c r="C8" s="36"/>
      <c r="D8" s="36">
        <v>100</v>
      </c>
      <c r="E8" s="36"/>
      <c r="F8" s="36"/>
      <c r="G8" s="36"/>
      <c r="H8" s="36"/>
      <c r="I8" s="36"/>
      <c r="J8" s="36"/>
      <c r="K8" s="36"/>
      <c r="L8" s="36">
        <v>50</v>
      </c>
      <c r="M8" s="59"/>
      <c r="N8" s="59"/>
      <c r="O8" s="100">
        <f>SUM(C8:M8)</f>
        <v>150</v>
      </c>
      <c r="P8" s="115" t="s">
        <v>48</v>
      </c>
      <c r="R8" s="249"/>
      <c r="S8" s="236"/>
      <c r="T8" s="236"/>
      <c r="U8" s="236"/>
      <c r="V8" s="236"/>
      <c r="W8" s="238"/>
      <c r="X8" s="238"/>
      <c r="Y8" s="238"/>
      <c r="Z8" s="238"/>
      <c r="AA8" s="238"/>
      <c r="AB8" s="238"/>
    </row>
    <row r="9" spans="1:28" x14ac:dyDescent="0.2">
      <c r="A9" s="263"/>
      <c r="B9" s="116" t="s">
        <v>45</v>
      </c>
      <c r="C9" s="117">
        <f>RANK(S6,S6:S62,0)</f>
        <v>12</v>
      </c>
      <c r="D9" s="117">
        <f t="shared" ref="D9:L9" si="0">RANK(T6,T6:T62,0)</f>
        <v>4</v>
      </c>
      <c r="E9" s="117">
        <f t="shared" si="0"/>
        <v>1</v>
      </c>
      <c r="F9" s="117">
        <f t="shared" si="0"/>
        <v>10</v>
      </c>
      <c r="G9" s="117">
        <f t="shared" si="0"/>
        <v>12</v>
      </c>
      <c r="H9" s="117">
        <f t="shared" si="0"/>
        <v>13</v>
      </c>
      <c r="I9" s="117">
        <f t="shared" si="0"/>
        <v>14</v>
      </c>
      <c r="J9" s="117">
        <f t="shared" si="0"/>
        <v>14</v>
      </c>
      <c r="K9" s="117">
        <f t="shared" si="0"/>
        <v>14</v>
      </c>
      <c r="L9" s="117">
        <f t="shared" si="0"/>
        <v>13</v>
      </c>
      <c r="M9" s="118"/>
      <c r="N9" s="118"/>
      <c r="O9" s="110">
        <f>IF(O7&gt;0, O7*100, "0")</f>
        <v>2900</v>
      </c>
      <c r="P9" s="119" t="s">
        <v>49</v>
      </c>
      <c r="R9" s="249"/>
      <c r="S9" s="236"/>
      <c r="T9" s="236"/>
      <c r="U9" s="236"/>
      <c r="V9" s="236"/>
      <c r="W9" s="239"/>
      <c r="X9" s="239"/>
      <c r="Y9" s="239"/>
      <c r="Z9" s="239"/>
      <c r="AA9" s="239"/>
      <c r="AB9" s="239"/>
    </row>
    <row r="10" spans="1:28" ht="4.5" customHeight="1" x14ac:dyDescent="0.2">
      <c r="A10" s="120">
        <v>0</v>
      </c>
      <c r="B10" s="121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3"/>
      <c r="R10" s="250" t="s">
        <v>146</v>
      </c>
      <c r="S10" s="236">
        <f>IF(COUNT(C12:C12) &gt; 2, SUM(C12:C12)-MIN(C12:C12)-SMALL(C12:C12,2), SUM(C12:C12))</f>
        <v>0.5</v>
      </c>
      <c r="T10" s="237">
        <f>IF(COUNT(C12:D12) &gt; 2, SUM(C12:D12)-MIN(C12:D12)-SMALL(C12:D12,2), SUM(C12:D12))</f>
        <v>6.5</v>
      </c>
      <c r="U10" s="237">
        <f>IF(COUNT(C12:E12) &gt; 2, SUM(C12:E12)-MIN(C12:E12)-SMALL(C12:E12,2), SUM(C12:E12))</f>
        <v>7</v>
      </c>
      <c r="V10" s="237">
        <f>IF(COUNT(C12:F12) &gt; 2, SUM(C12:F12)-MIN(C12:F12)-SMALL(C12:F12,2), SUM(C12:F12))</f>
        <v>13</v>
      </c>
      <c r="W10" s="237">
        <f>IF(COUNT(C12:G12) &gt; 2, SUM(C12:G12)-MIN(C12:G12)-SMALL(C12:G12,2), SUM(C12:G12))</f>
        <v>18.5</v>
      </c>
      <c r="X10" s="237">
        <f>IF(COUNT(C12:H12) &gt; 2, SUM(C12:H12)-MIN(C12:H12)-SMALL(C12:H12,2), SUM(C12:H12))</f>
        <v>23.5</v>
      </c>
      <c r="Y10" s="237">
        <f>IF(COUNT(C12:I12) &gt; 2, SUM(C12:I12)-MIN(C12:I12)-SMALL(C12:I12,2), SUM(C12:I12))</f>
        <v>27</v>
      </c>
      <c r="Z10" s="237">
        <f>IF(COUNT(C12:J12) &gt; 2, SUM(C12:J12)-MIN(C12:J12)-SMALL(C12:J12,2), SUM(C12:J12))</f>
        <v>29.5</v>
      </c>
      <c r="AA10" s="237">
        <f>IF(COUNT(C12:K12) &gt; 2, SUM(C12:K12)-MIN(C12:K12)-SMALL(C12:K12,2), SUM(C12:K12))</f>
        <v>31.5</v>
      </c>
      <c r="AB10" s="237">
        <f>IF(COUNT(C12:L12) &gt; 2, SUM(C12:L12)-MIN(C12:L12)-SMALL(C12:L12,2), SUM(C12:L12))</f>
        <v>38.5</v>
      </c>
    </row>
    <row r="11" spans="1:28" x14ac:dyDescent="0.2">
      <c r="A11" s="264" t="s">
        <v>146</v>
      </c>
      <c r="B11" s="124" t="s">
        <v>4</v>
      </c>
      <c r="C11" s="125">
        <v>15</v>
      </c>
      <c r="D11" s="125">
        <v>4</v>
      </c>
      <c r="E11" s="125">
        <v>2</v>
      </c>
      <c r="F11" s="125">
        <v>6</v>
      </c>
      <c r="G11" s="125">
        <v>5</v>
      </c>
      <c r="H11" s="125">
        <v>11</v>
      </c>
      <c r="I11" s="125">
        <v>9</v>
      </c>
      <c r="J11" s="125">
        <v>12</v>
      </c>
      <c r="K11" s="125">
        <v>0</v>
      </c>
      <c r="L11" s="125">
        <v>2</v>
      </c>
      <c r="M11" s="109"/>
      <c r="N11" s="125"/>
      <c r="O11" s="126">
        <f>SUM(C12:L12)</f>
        <v>39</v>
      </c>
      <c r="P11" s="127" t="s">
        <v>46</v>
      </c>
      <c r="R11" s="250"/>
      <c r="S11" s="236"/>
      <c r="T11" s="238"/>
      <c r="U11" s="238"/>
      <c r="V11" s="238"/>
      <c r="W11" s="238"/>
      <c r="X11" s="238"/>
      <c r="Y11" s="238"/>
      <c r="Z11" s="238"/>
      <c r="AA11" s="238"/>
      <c r="AB11" s="238"/>
    </row>
    <row r="12" spans="1:28" x14ac:dyDescent="0.2">
      <c r="A12" s="265"/>
      <c r="B12" s="128" t="s">
        <v>5</v>
      </c>
      <c r="C12" s="125">
        <v>0.5</v>
      </c>
      <c r="D12" s="125">
        <v>6</v>
      </c>
      <c r="E12" s="125">
        <v>7</v>
      </c>
      <c r="F12" s="125">
        <v>5</v>
      </c>
      <c r="G12" s="125">
        <v>5.5</v>
      </c>
      <c r="H12" s="125">
        <v>2.5</v>
      </c>
      <c r="I12" s="125">
        <v>3.5</v>
      </c>
      <c r="J12" s="125">
        <v>2</v>
      </c>
      <c r="K12" s="125">
        <v>0</v>
      </c>
      <c r="L12" s="125">
        <v>7</v>
      </c>
      <c r="M12" s="109"/>
      <c r="N12" s="109"/>
      <c r="O12" s="126">
        <f>IF(COUNT(C12:L12) &gt; 2, SUM(C12:L12)-MIN(C12:L12)-SMALL(C12:L12,2), SUM(C12:L12))</f>
        <v>38.5</v>
      </c>
      <c r="P12" s="129" t="s">
        <v>57</v>
      </c>
      <c r="R12" s="250"/>
      <c r="S12" s="236"/>
      <c r="T12" s="238"/>
      <c r="U12" s="238"/>
      <c r="V12" s="238"/>
      <c r="W12" s="238"/>
      <c r="X12" s="238"/>
      <c r="Y12" s="238"/>
      <c r="Z12" s="238"/>
      <c r="AA12" s="238"/>
      <c r="AB12" s="238"/>
    </row>
    <row r="13" spans="1:28" x14ac:dyDescent="0.2">
      <c r="A13" s="265"/>
      <c r="B13" s="128" t="s">
        <v>6</v>
      </c>
      <c r="C13" s="26"/>
      <c r="D13" s="26">
        <v>20</v>
      </c>
      <c r="E13" s="26">
        <v>80</v>
      </c>
      <c r="F13" s="26"/>
      <c r="G13" s="26"/>
      <c r="H13" s="26"/>
      <c r="I13" s="26"/>
      <c r="J13" s="26"/>
      <c r="K13" s="26"/>
      <c r="L13" s="26">
        <v>80</v>
      </c>
      <c r="M13" s="38"/>
      <c r="N13" s="38"/>
      <c r="O13" s="99">
        <f>SUM(C13:M13)</f>
        <v>180</v>
      </c>
      <c r="P13" s="129" t="s">
        <v>48</v>
      </c>
      <c r="R13" s="250"/>
      <c r="S13" s="236"/>
      <c r="T13" s="239"/>
      <c r="U13" s="239"/>
      <c r="V13" s="239"/>
      <c r="W13" s="239"/>
      <c r="X13" s="239"/>
      <c r="Y13" s="239"/>
      <c r="Z13" s="239"/>
      <c r="AA13" s="239"/>
      <c r="AB13" s="239"/>
    </row>
    <row r="14" spans="1:28" x14ac:dyDescent="0.2">
      <c r="A14" s="266"/>
      <c r="B14" s="130" t="s">
        <v>45</v>
      </c>
      <c r="C14" s="131">
        <f>RANK(S10,S6:S62,0)</f>
        <v>15</v>
      </c>
      <c r="D14" s="131">
        <f t="shared" ref="D14:L14" si="1">RANK(T10,T6:T62,0)</f>
        <v>11</v>
      </c>
      <c r="E14" s="131">
        <f t="shared" si="1"/>
        <v>4</v>
      </c>
      <c r="F14" s="131">
        <f t="shared" si="1"/>
        <v>3</v>
      </c>
      <c r="G14" s="131">
        <f t="shared" si="1"/>
        <v>2</v>
      </c>
      <c r="H14" s="131">
        <f t="shared" si="1"/>
        <v>2</v>
      </c>
      <c r="I14" s="131">
        <f t="shared" si="1"/>
        <v>6</v>
      </c>
      <c r="J14" s="131">
        <f t="shared" si="1"/>
        <v>10</v>
      </c>
      <c r="K14" s="131">
        <f t="shared" si="1"/>
        <v>10</v>
      </c>
      <c r="L14" s="131">
        <f t="shared" si="1"/>
        <v>8</v>
      </c>
      <c r="M14" s="118"/>
      <c r="N14" s="118"/>
      <c r="O14" s="126">
        <f>IF(O12&gt;0, O12*100, "0")</f>
        <v>3850</v>
      </c>
      <c r="P14" s="132" t="s">
        <v>49</v>
      </c>
      <c r="R14" s="249" t="s">
        <v>18</v>
      </c>
      <c r="S14" s="236">
        <f>IF(COUNT(C17:C17) &gt; 2, SUM(C17:C17)-MIN(C17:C17)-SMALL(C17:C17,2), SUM(C17:C17))</f>
        <v>6</v>
      </c>
      <c r="T14" s="236">
        <f>IF(COUNT(C17:D17) &gt; 2, SUM(C17:D17)-MIN(C17:D17)-SMALL(C17:D17,2), SUM(C17:D17))</f>
        <v>9</v>
      </c>
      <c r="U14" s="236">
        <f>IF(COUNT(C17:E17) &gt; 2, SUM(C17:E17)-MIN(C17:E17)-SMALL(C17:E17,2), SUM(C17:E17))</f>
        <v>6</v>
      </c>
      <c r="V14" s="236">
        <f>IF(COUNT(C17:F17) &gt; 2, SUM(C17:F17)-MIN(C17:F17)-SMALL(C17:F17,2), SUM(C17:F17))</f>
        <v>9.5</v>
      </c>
      <c r="W14" s="236">
        <f>IF(COUNT(C17:G17) &gt; 2, SUM(C17:G17)-MIN(C17:G17)-SMALL(C17:G17,2), SUM(C17:G17))</f>
        <v>12.5</v>
      </c>
      <c r="X14" s="236">
        <f>IF(COUNT(C17:H17) &gt; 2, SUM(C17:H17)-MIN(C17:H17)-SMALL(C17:H17,2), SUM(C17:H17))</f>
        <v>15.5</v>
      </c>
      <c r="Y14" s="236">
        <f>IF(COUNT(C17:I17) &gt; 2, SUM(C17:I17)-MIN(C17:I17)-SMALL(C17:I17,2), SUM(C17:I17))</f>
        <v>20.5</v>
      </c>
      <c r="Z14" s="236">
        <f>IF(COUNT(C17:J17) &gt; 2, SUM(C17:J17)-MIN(C17:J17)-SMALL(C17:J17,2), SUM(C17:J17))</f>
        <v>23.5</v>
      </c>
      <c r="AA14" s="236">
        <f>IF(COUNT(C17:K17) &gt; 2, SUM(C17:K17)-MIN(C17:K17)-SMALL(C17:K17,2), SUM(C17:K17))</f>
        <v>26</v>
      </c>
      <c r="AB14" s="236">
        <f>IF(COUNT(C17:L17) &gt; 2, SUM(C17:L17)-MIN(C17:L17)-SMALL(C17:L17,2), SUM(C17:L17))</f>
        <v>28</v>
      </c>
    </row>
    <row r="15" spans="1:28" ht="4.5" customHeight="1" x14ac:dyDescent="0.2">
      <c r="A15" s="120"/>
      <c r="B15" s="121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33"/>
      <c r="P15" s="123"/>
      <c r="R15" s="249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</row>
    <row r="16" spans="1:28" x14ac:dyDescent="0.2">
      <c r="A16" s="261" t="s">
        <v>18</v>
      </c>
      <c r="B16" s="107" t="s">
        <v>4</v>
      </c>
      <c r="C16" s="108">
        <v>4</v>
      </c>
      <c r="D16" s="108">
        <v>10</v>
      </c>
      <c r="E16" s="108">
        <v>11</v>
      </c>
      <c r="F16" s="108">
        <v>9</v>
      </c>
      <c r="G16" s="108">
        <v>10</v>
      </c>
      <c r="H16" s="108">
        <v>0</v>
      </c>
      <c r="I16" s="108">
        <v>6</v>
      </c>
      <c r="J16" s="108">
        <v>10</v>
      </c>
      <c r="K16" s="108">
        <v>12</v>
      </c>
      <c r="L16" s="108">
        <v>0</v>
      </c>
      <c r="M16" s="109"/>
      <c r="N16" s="108"/>
      <c r="O16" s="110">
        <f>SUM(C17:L17)</f>
        <v>28</v>
      </c>
      <c r="P16" s="111" t="s">
        <v>46</v>
      </c>
      <c r="R16" s="249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</row>
    <row r="17" spans="1:28" x14ac:dyDescent="0.2">
      <c r="A17" s="262"/>
      <c r="B17" s="112" t="s">
        <v>5</v>
      </c>
      <c r="C17" s="113">
        <v>6</v>
      </c>
      <c r="D17" s="113">
        <v>3</v>
      </c>
      <c r="E17" s="113">
        <v>2.5</v>
      </c>
      <c r="F17" s="113">
        <v>3.5</v>
      </c>
      <c r="G17" s="113">
        <v>3</v>
      </c>
      <c r="H17" s="113">
        <v>0</v>
      </c>
      <c r="I17" s="113">
        <v>5</v>
      </c>
      <c r="J17" s="113">
        <v>3</v>
      </c>
      <c r="K17" s="113">
        <v>2</v>
      </c>
      <c r="L17" s="113">
        <v>0</v>
      </c>
      <c r="M17" s="114"/>
      <c r="N17" s="114"/>
      <c r="O17" s="110">
        <f>IF(COUNT(C17:L17) &gt; 2, SUM(C17:L17)-MIN(C17:L17)-SMALL(C17:L17,2), SUM(C17:L17))</f>
        <v>28</v>
      </c>
      <c r="P17" s="115" t="s">
        <v>57</v>
      </c>
      <c r="R17" s="249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</row>
    <row r="18" spans="1:28" x14ac:dyDescent="0.2">
      <c r="A18" s="262"/>
      <c r="B18" s="112" t="s">
        <v>6</v>
      </c>
      <c r="C18" s="36">
        <v>30</v>
      </c>
      <c r="D18" s="36"/>
      <c r="E18" s="36"/>
      <c r="F18" s="36"/>
      <c r="G18" s="36"/>
      <c r="H18" s="36"/>
      <c r="I18" s="36"/>
      <c r="J18" s="36"/>
      <c r="K18" s="36"/>
      <c r="L18" s="36"/>
      <c r="M18" s="59"/>
      <c r="N18" s="59"/>
      <c r="O18" s="100">
        <f>SUM(C18:M18)</f>
        <v>30</v>
      </c>
      <c r="P18" s="115" t="s">
        <v>48</v>
      </c>
      <c r="R18" s="250" t="s">
        <v>23</v>
      </c>
      <c r="S18" s="236">
        <f>IF(COUNT(C22:C22) &gt; 2, SUM(C22:C22)-MIN(C22:C22)-SMALL(C22:C22,2), SUM(C22:C22))</f>
        <v>5.5</v>
      </c>
      <c r="T18" s="236">
        <f>IF(COUNT(C22:D22) &gt; 2, SUM(C22:D22)-MIN(C22:D22)-SMALL(C22:D22,2), SUM(C22:D22))</f>
        <v>9.5</v>
      </c>
      <c r="U18" s="236">
        <f>IF(COUNT(C22:E22) &gt; 2, SUM(C22:E22)-MIN(C22:E22)-SMALL(C22:E22,2), SUM(C22:E22))</f>
        <v>6</v>
      </c>
      <c r="V18" s="236">
        <f>IF(COUNT(C22:F22) &gt; 2, SUM(C22:F22)-MIN(C22:F22)-SMALL(C22:F22,2), SUM(C22:F22))</f>
        <v>12.5</v>
      </c>
      <c r="W18" s="236">
        <f>IF(COUNT(C22:G22) &gt; 2, SUM(C22:G22)-MIN(C22:G22)-SMALL(C22:G22,2), SUM(C22:G22))</f>
        <v>18</v>
      </c>
      <c r="X18" s="236">
        <f>IF(COUNT(C22:H22) &gt; 2, SUM(C22:H22)-MIN(C22:H22)-SMALL(C22:H22,2), SUM(C22:H22))</f>
        <v>22</v>
      </c>
      <c r="Y18" s="236">
        <f>IF(COUNT(C22:I22) &gt; 2, SUM(C22:I22)-MIN(C22:I22)-SMALL(C22:I22,2), SUM(C22:I22))</f>
        <v>25.5</v>
      </c>
      <c r="Z18" s="236">
        <f>IF(COUNT(C22:J22) &gt; 2, SUM(C22:J22)-MIN(C22:J22)-SMALL(C22:J22,2), SUM(C22:J22))</f>
        <v>29</v>
      </c>
      <c r="AA18" s="236">
        <f>IF(COUNT(C22:K22) &gt; 2, SUM(C22:K22)-MIN(C22:K22)-SMALL(C22:K22,2), SUM(C22:K22))</f>
        <v>34</v>
      </c>
      <c r="AB18" s="236">
        <f>IF(COUNT(C22:L22) &gt; 2, SUM(C22:L22)-MIN(C22:L22)-SMALL(C22:L22,2), SUM(C22:L22))</f>
        <v>38</v>
      </c>
    </row>
    <row r="19" spans="1:28" x14ac:dyDescent="0.2">
      <c r="A19" s="263"/>
      <c r="B19" s="116" t="s">
        <v>45</v>
      </c>
      <c r="C19" s="117">
        <f>RANK(S14,S6:S62,0)</f>
        <v>4</v>
      </c>
      <c r="D19" s="117">
        <f t="shared" ref="D19:L19" si="2">RANK(T14,T6:T62,0)</f>
        <v>6</v>
      </c>
      <c r="E19" s="117">
        <f t="shared" si="2"/>
        <v>8</v>
      </c>
      <c r="F19" s="117">
        <f t="shared" si="2"/>
        <v>11</v>
      </c>
      <c r="G19" s="117">
        <f t="shared" si="2"/>
        <v>13</v>
      </c>
      <c r="H19" s="117">
        <f t="shared" si="2"/>
        <v>13</v>
      </c>
      <c r="I19" s="117">
        <f t="shared" si="2"/>
        <v>12</v>
      </c>
      <c r="J19" s="117">
        <f t="shared" si="2"/>
        <v>12</v>
      </c>
      <c r="K19" s="117">
        <f t="shared" si="2"/>
        <v>13</v>
      </c>
      <c r="L19" s="117">
        <f t="shared" si="2"/>
        <v>14</v>
      </c>
      <c r="M19" s="118"/>
      <c r="N19" s="118"/>
      <c r="O19" s="110">
        <f>IF(O17&gt;0, O17*100, "0")</f>
        <v>2800</v>
      </c>
      <c r="P19" s="119" t="s">
        <v>49</v>
      </c>
      <c r="R19" s="250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</row>
    <row r="20" spans="1:28" ht="4.5" customHeight="1" x14ac:dyDescent="0.2">
      <c r="A20" s="120"/>
      <c r="B20" s="121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33"/>
      <c r="P20" s="123"/>
      <c r="R20" s="250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</row>
    <row r="21" spans="1:28" x14ac:dyDescent="0.2">
      <c r="A21" s="264" t="s">
        <v>23</v>
      </c>
      <c r="B21" s="124" t="s">
        <v>4</v>
      </c>
      <c r="C21" s="125">
        <v>5</v>
      </c>
      <c r="D21" s="125">
        <v>8</v>
      </c>
      <c r="E21" s="125">
        <v>4</v>
      </c>
      <c r="F21" s="125">
        <v>3</v>
      </c>
      <c r="G21" s="125">
        <v>9</v>
      </c>
      <c r="H21" s="125">
        <v>9</v>
      </c>
      <c r="I21" s="125">
        <v>11</v>
      </c>
      <c r="J21" s="125">
        <v>13</v>
      </c>
      <c r="K21" s="125">
        <v>6</v>
      </c>
      <c r="L21" s="125">
        <v>8</v>
      </c>
      <c r="M21" s="109"/>
      <c r="N21" s="125"/>
      <c r="O21" s="126">
        <f>SUM(C22:L22)</f>
        <v>42</v>
      </c>
      <c r="P21" s="127" t="s">
        <v>46</v>
      </c>
      <c r="R21" s="250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</row>
    <row r="22" spans="1:28" x14ac:dyDescent="0.2">
      <c r="A22" s="265"/>
      <c r="B22" s="128" t="s">
        <v>5</v>
      </c>
      <c r="C22" s="134">
        <v>5.5</v>
      </c>
      <c r="D22" s="134">
        <v>4</v>
      </c>
      <c r="E22" s="134">
        <v>6</v>
      </c>
      <c r="F22" s="134">
        <v>6.5</v>
      </c>
      <c r="G22" s="134">
        <v>3.5</v>
      </c>
      <c r="H22" s="134">
        <v>3.5</v>
      </c>
      <c r="I22" s="134">
        <v>2.5</v>
      </c>
      <c r="J22" s="134">
        <v>1.5</v>
      </c>
      <c r="K22" s="134">
        <v>5</v>
      </c>
      <c r="L22" s="134">
        <v>4</v>
      </c>
      <c r="M22" s="114"/>
      <c r="N22" s="114"/>
      <c r="O22" s="126">
        <f>IF(COUNT(C22:L22) &gt; 2, SUM(C22:L22)-MIN(C22:L22)-SMALL(C22:L22,2), SUM(C22:L22))</f>
        <v>38</v>
      </c>
      <c r="P22" s="129" t="s">
        <v>57</v>
      </c>
      <c r="R22" s="242" t="s">
        <v>24</v>
      </c>
      <c r="S22" s="236">
        <f>IF(COUNT(C27:C27) &gt; 2, SUM(C27:C27)-MIN(C27:C27)-SMALL(C27:C27,2), SUM(C27:C27))</f>
        <v>5</v>
      </c>
      <c r="T22" s="236">
        <f>IF(COUNT(C27:D27) &gt; 2, SUM(C27:D27)-MIN(C27:D27)-SMALL(C27:D27,2), SUM(C27:D27))</f>
        <v>7.5</v>
      </c>
      <c r="U22" s="236">
        <f>IF(COUNT(C27:E27) &gt; 2, SUM(C27:E27)-MIN(C27:E27)-SMALL(C27:E27,2), SUM(C27:E27))</f>
        <v>5</v>
      </c>
      <c r="V22" s="236">
        <f>IF(COUNT(C27:F27) &gt; 2, SUM(C27:F27)-MIN(C27:F27)-SMALL(C27:F27,2), SUM(C27:F27))</f>
        <v>8.5</v>
      </c>
      <c r="W22" s="236">
        <f>IF(COUNT(C27:G27) &gt; 2, SUM(C27:G27)-MIN(C27:G27)-SMALL(C27:G27,2), SUM(C27:G27))</f>
        <v>16</v>
      </c>
      <c r="X22" s="236">
        <f>IF(COUNT(C27:H27) &gt; 2, SUM(C27:H27)-MIN(C27:H27)-SMALL(C27:H27,2), SUM(C27:H27))</f>
        <v>23</v>
      </c>
      <c r="Y22" s="236">
        <f>IF(COUNT(C27:I27) &gt; 2, SUM(C27:I27)-MIN(C27:I27)-SMALL(C27:I27,2), SUM(C27:I27))</f>
        <v>25.5</v>
      </c>
      <c r="Z22" s="236">
        <f>IF(COUNT(C27:J27) &gt; 2, SUM(C27:J27)-MIN(C27:J27)-SMALL(C27:J27,2), SUM(C27:J27))</f>
        <v>31.5</v>
      </c>
      <c r="AA22" s="236">
        <f>IF(COUNT(C27:K27) &gt; 2, SUM(C27:K27)-MIN(C27:K27)-SMALL(C27:K27,2), SUM(C27:K27))</f>
        <v>38</v>
      </c>
      <c r="AB22" s="236">
        <f>IF(COUNT(C27:L27) &gt; 2, SUM(C27:L27)-MIN(C27:L27)-SMALL(C27:L27,2), SUM(C27:L27))</f>
        <v>40</v>
      </c>
    </row>
    <row r="23" spans="1:28" x14ac:dyDescent="0.2">
      <c r="A23" s="265"/>
      <c r="B23" s="128" t="s">
        <v>6</v>
      </c>
      <c r="C23" s="26"/>
      <c r="D23" s="26"/>
      <c r="E23" s="26">
        <v>30</v>
      </c>
      <c r="F23" s="26">
        <v>50</v>
      </c>
      <c r="G23" s="26"/>
      <c r="H23" s="26"/>
      <c r="I23" s="26"/>
      <c r="J23" s="26"/>
      <c r="K23" s="26"/>
      <c r="L23" s="26"/>
      <c r="M23" s="38"/>
      <c r="N23" s="38"/>
      <c r="O23" s="99">
        <f>SUM(C23:M23)</f>
        <v>80</v>
      </c>
      <c r="P23" s="129" t="s">
        <v>48</v>
      </c>
      <c r="R23" s="249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</row>
    <row r="24" spans="1:28" x14ac:dyDescent="0.2">
      <c r="A24" s="266"/>
      <c r="B24" s="130" t="s">
        <v>45</v>
      </c>
      <c r="C24" s="131">
        <f>RANK(S18,S6:S62,0)</f>
        <v>5</v>
      </c>
      <c r="D24" s="131">
        <f t="shared" ref="D24:L24" si="3">RANK(T18,T6:T62,0)</f>
        <v>4</v>
      </c>
      <c r="E24" s="131">
        <f t="shared" si="3"/>
        <v>8</v>
      </c>
      <c r="F24" s="131">
        <f t="shared" si="3"/>
        <v>5</v>
      </c>
      <c r="G24" s="131">
        <f t="shared" si="3"/>
        <v>3</v>
      </c>
      <c r="H24" s="131">
        <f t="shared" si="3"/>
        <v>6</v>
      </c>
      <c r="I24" s="131">
        <f t="shared" si="3"/>
        <v>8</v>
      </c>
      <c r="J24" s="131">
        <f t="shared" si="3"/>
        <v>11</v>
      </c>
      <c r="K24" s="131">
        <f t="shared" si="3"/>
        <v>7</v>
      </c>
      <c r="L24" s="131">
        <f t="shared" si="3"/>
        <v>9</v>
      </c>
      <c r="M24" s="118"/>
      <c r="N24" s="118"/>
      <c r="O24" s="126">
        <f>IF(O22&gt;0, O22*100, "0")</f>
        <v>3800</v>
      </c>
      <c r="P24" s="132" t="s">
        <v>49</v>
      </c>
      <c r="R24" s="249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</row>
    <row r="25" spans="1:28" ht="4.5" customHeight="1" x14ac:dyDescent="0.2">
      <c r="A25" s="120"/>
      <c r="B25" s="121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33"/>
      <c r="P25" s="123"/>
      <c r="R25" s="249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</row>
    <row r="26" spans="1:28" x14ac:dyDescent="0.2">
      <c r="A26" s="255" t="s">
        <v>24</v>
      </c>
      <c r="B26" s="107" t="s">
        <v>4</v>
      </c>
      <c r="C26" s="108">
        <v>6</v>
      </c>
      <c r="D26" s="108">
        <v>11</v>
      </c>
      <c r="E26" s="108">
        <v>9</v>
      </c>
      <c r="F26" s="108">
        <v>0</v>
      </c>
      <c r="G26" s="108">
        <v>1</v>
      </c>
      <c r="H26" s="108">
        <v>2</v>
      </c>
      <c r="I26" s="108">
        <v>12</v>
      </c>
      <c r="J26" s="108">
        <v>4</v>
      </c>
      <c r="K26" s="108">
        <v>3</v>
      </c>
      <c r="L26" s="108">
        <v>12</v>
      </c>
      <c r="M26" s="109"/>
      <c r="N26" s="108"/>
      <c r="O26" s="110">
        <f>SUM(C27:L27)</f>
        <v>42</v>
      </c>
      <c r="P26" s="111" t="s">
        <v>46</v>
      </c>
      <c r="R26" s="244" t="s">
        <v>141</v>
      </c>
      <c r="S26" s="237">
        <f>IF(COUNT(C32:C32) &gt; 2, SUM(C32:C32)-MIN(C32:C32)-SMALL(C32:C32,2), SUM(C32:C32))</f>
        <v>7.5</v>
      </c>
      <c r="T26" s="237">
        <f>IF(COUNT(C32:D32) &gt; 2, SUM(C32:D32)-MIN(C32:D32)-SMALL(C32:D32,2), SUM(C32:D32))</f>
        <v>14</v>
      </c>
      <c r="U26" s="237">
        <f>IF(COUNT(C32:E32) &gt; 2, SUM(C32:E32)-MIN(C32:E32)-SMALL(C32:E32,2), SUM(C32:E32))</f>
        <v>7.5</v>
      </c>
      <c r="V26" s="237">
        <f>IF(COUNT(C32:F32) &gt; 2, SUM(C32:F32)-MIN(C32:F32)-SMALL(C32:F32,2), SUM(C32:F32))</f>
        <v>14</v>
      </c>
      <c r="W26" s="237">
        <f>IF(COUNT(C32:G32) &gt; 2, SUM(C32:G32)-MIN(C32:G32)-SMALL(C32:G32,2), SUM(C32:G32))</f>
        <v>21</v>
      </c>
      <c r="X26" s="237">
        <f>IF(COUNT(C32:H32) &gt; 2, SUM(C32:H32)-MIN(C32:H32)-SMALL(C32:H32,2), SUM(C32:H32))</f>
        <v>25.5</v>
      </c>
      <c r="Y26" s="237">
        <f>IF(COUNT(C32:I32) &gt; 2, SUM(C32:I32)-MIN(C32:I32)-SMALL(C32:I32,2), SUM(C32:I32))</f>
        <v>28.5</v>
      </c>
      <c r="Z26" s="237">
        <f>IF(COUNT(C32:J32) &gt; 2, SUM(C32:J32)-MIN(C32:J32)-SMALL(C32:J32,2), SUM(C32:J32))</f>
        <v>30</v>
      </c>
      <c r="AA26" s="237">
        <f>IF(COUNT(C32:K32) &gt; 2, SUM(C32:K32)-MIN(C32:K32)-SMALL(C32:K32,2), SUM(C32:K32))</f>
        <v>30</v>
      </c>
      <c r="AB26" s="237">
        <f>IF(COUNT(C32:L32) &gt; 2, SUM(C32:L32)-MIN(C32:L32)-SMALL(C32:L32,2), SUM(C32:L32))</f>
        <v>30</v>
      </c>
    </row>
    <row r="27" spans="1:28" x14ac:dyDescent="0.2">
      <c r="A27" s="256"/>
      <c r="B27" s="112" t="s">
        <v>5</v>
      </c>
      <c r="C27" s="108">
        <v>5</v>
      </c>
      <c r="D27" s="108">
        <v>2.5</v>
      </c>
      <c r="E27" s="108">
        <v>3.5</v>
      </c>
      <c r="F27" s="108">
        <v>0</v>
      </c>
      <c r="G27" s="108">
        <v>7.5</v>
      </c>
      <c r="H27" s="108">
        <v>7</v>
      </c>
      <c r="I27" s="108">
        <v>2</v>
      </c>
      <c r="J27" s="108">
        <v>6</v>
      </c>
      <c r="K27" s="108">
        <v>6.5</v>
      </c>
      <c r="L27" s="108">
        <v>2</v>
      </c>
      <c r="M27" s="109"/>
      <c r="N27" s="109"/>
      <c r="O27" s="110">
        <f>IF(COUNT(C27:L27) &gt; 2, SUM(C27:L27)-MIN(C27:L27)-SMALL(C27:L27,2), SUM(C27:L27))</f>
        <v>40</v>
      </c>
      <c r="P27" s="115" t="s">
        <v>57</v>
      </c>
      <c r="R27" s="245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</row>
    <row r="28" spans="1:28" x14ac:dyDescent="0.2">
      <c r="A28" s="256"/>
      <c r="B28" s="112" t="s">
        <v>6</v>
      </c>
      <c r="C28" s="36"/>
      <c r="D28" s="36"/>
      <c r="E28" s="36"/>
      <c r="F28" s="36"/>
      <c r="G28" s="36">
        <v>110</v>
      </c>
      <c r="H28" s="36">
        <v>80</v>
      </c>
      <c r="I28" s="36"/>
      <c r="J28" s="36">
        <v>30</v>
      </c>
      <c r="K28" s="36">
        <v>50</v>
      </c>
      <c r="L28" s="36"/>
      <c r="M28" s="59">
        <v>25</v>
      </c>
      <c r="N28" s="59"/>
      <c r="O28" s="100">
        <f>SUM(C28:M28)</f>
        <v>295</v>
      </c>
      <c r="P28" s="115" t="s">
        <v>48</v>
      </c>
      <c r="R28" s="245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</row>
    <row r="29" spans="1:28" x14ac:dyDescent="0.2">
      <c r="A29" s="257"/>
      <c r="B29" s="116" t="s">
        <v>45</v>
      </c>
      <c r="C29" s="117">
        <f>RANK(S22,S6:S62,0)</f>
        <v>6</v>
      </c>
      <c r="D29" s="117">
        <f t="shared" ref="D29:L29" si="4">RANK(T22,T6:T62,0)</f>
        <v>10</v>
      </c>
      <c r="E29" s="117">
        <f t="shared" si="4"/>
        <v>12</v>
      </c>
      <c r="F29" s="117">
        <f t="shared" si="4"/>
        <v>13</v>
      </c>
      <c r="G29" s="117">
        <f t="shared" si="4"/>
        <v>7</v>
      </c>
      <c r="H29" s="117">
        <f t="shared" si="4"/>
        <v>5</v>
      </c>
      <c r="I29" s="117">
        <f t="shared" si="4"/>
        <v>8</v>
      </c>
      <c r="J29" s="117">
        <f t="shared" si="4"/>
        <v>6</v>
      </c>
      <c r="K29" s="117">
        <f t="shared" si="4"/>
        <v>3</v>
      </c>
      <c r="L29" s="117">
        <f t="shared" si="4"/>
        <v>4</v>
      </c>
      <c r="M29" s="118"/>
      <c r="N29" s="118"/>
      <c r="O29" s="110">
        <f>IF(O27&gt;0, O27*100, "0")</f>
        <v>4000</v>
      </c>
      <c r="P29" s="119" t="s">
        <v>49</v>
      </c>
      <c r="R29" s="246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</row>
    <row r="30" spans="1:28" ht="4.5" customHeight="1" x14ac:dyDescent="0.2">
      <c r="A30" s="120"/>
      <c r="B30" s="121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33"/>
      <c r="P30" s="123"/>
      <c r="R30" s="242" t="s">
        <v>145</v>
      </c>
      <c r="S30" s="236">
        <f>IF(COUNT(C37:C37) &gt; 2, SUM(C37:C37)-MIN(C37:C37)-SMALL(C37:C37,2), SUM(C37:C37))</f>
        <v>2.5</v>
      </c>
      <c r="T30" s="236">
        <f>IF(COUNT(C37:D37) &gt; 2, SUM(C37:D37)-MIN(C37:D37)-SMALL(C37:D37,2), SUM(C37:D37))</f>
        <v>2.5</v>
      </c>
      <c r="U30" s="236">
        <f>IF(COUNT(C37:E37) &gt; 2, SUM(C37:E37)-MIN(C37:E37)-SMALL(C37:E37,2), SUM(C37:E37))</f>
        <v>5.5</v>
      </c>
      <c r="V30" s="236">
        <f>IF(COUNT(C37:F37) &gt; 2, SUM(C37:F37)-MIN(C37:F37)-SMALL(C37:F37,2), SUM(C37:F37))</f>
        <v>13</v>
      </c>
      <c r="W30" s="236">
        <f>IF(COUNT(C37:G37) &gt; 2, SUM(C37:G37)-MIN(C37:G37)-SMALL(C37:G37,2), SUM(C37:G37))</f>
        <v>15.5</v>
      </c>
      <c r="X30" s="236">
        <f>IF(COUNT(C37:H37) &gt; 2, SUM(C37:H37)-MIN(C37:H37)-SMALL(C37:H37,2), SUM(C37:H37))</f>
        <v>18.5</v>
      </c>
      <c r="Y30" s="236">
        <f>IF(COUNT(C37:I37) &gt; 2, SUM(C37:I37)-MIN(C37:I37)-SMALL(C37:I37,2), SUM(C37:I37))</f>
        <v>24</v>
      </c>
      <c r="Z30" s="236">
        <f>IF(COUNT(C37:J37) &gt; 2, SUM(C37:J37)-MIN(C37:J37)-SMALL(C37:J37,2), SUM(C37:J37))</f>
        <v>30.5</v>
      </c>
      <c r="AA30" s="236">
        <f>IF(COUNT(C37:K37) &gt; 2, SUM(C37:K37)-MIN(C37:K37)-SMALL(C37:K37,2), SUM(C37:K37))</f>
        <v>36</v>
      </c>
      <c r="AB30" s="236">
        <f>IF(COUNT(C37:L37) &gt; 2, SUM(C37:L37)-MIN(C37:L37)-SMALL(C37:L37,2), SUM(C37:L37))</f>
        <v>39</v>
      </c>
    </row>
    <row r="31" spans="1:28" x14ac:dyDescent="0.2">
      <c r="A31" s="252" t="s">
        <v>141</v>
      </c>
      <c r="B31" s="124" t="s">
        <v>4</v>
      </c>
      <c r="C31" s="125">
        <v>1</v>
      </c>
      <c r="D31" s="125">
        <v>3</v>
      </c>
      <c r="E31" s="125">
        <v>13</v>
      </c>
      <c r="F31" s="125">
        <v>0</v>
      </c>
      <c r="G31" s="125">
        <v>2</v>
      </c>
      <c r="H31" s="125">
        <v>7</v>
      </c>
      <c r="I31" s="125">
        <v>10</v>
      </c>
      <c r="J31" s="125">
        <v>0</v>
      </c>
      <c r="K31" s="125">
        <v>0</v>
      </c>
      <c r="L31" s="125">
        <v>0</v>
      </c>
      <c r="M31" s="109"/>
      <c r="N31" s="125"/>
      <c r="O31" s="126">
        <f>SUM(C32:L32)</f>
        <v>30</v>
      </c>
      <c r="P31" s="127" t="s">
        <v>46</v>
      </c>
      <c r="R31" s="242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</row>
    <row r="32" spans="1:28" x14ac:dyDescent="0.2">
      <c r="A32" s="253"/>
      <c r="B32" s="128" t="s">
        <v>5</v>
      </c>
      <c r="C32" s="125">
        <v>7.5</v>
      </c>
      <c r="D32" s="125">
        <v>6.5</v>
      </c>
      <c r="E32" s="125">
        <v>1.5</v>
      </c>
      <c r="F32" s="125">
        <v>0</v>
      </c>
      <c r="G32" s="125">
        <v>7</v>
      </c>
      <c r="H32" s="125">
        <v>4.5</v>
      </c>
      <c r="I32" s="125">
        <v>3</v>
      </c>
      <c r="J32" s="125">
        <v>0</v>
      </c>
      <c r="K32" s="125">
        <v>0</v>
      </c>
      <c r="L32" s="125">
        <v>0</v>
      </c>
      <c r="M32" s="109"/>
      <c r="N32" s="109"/>
      <c r="O32" s="126">
        <f>IF(COUNT(C32:L32) &gt; 2, SUM(C32:L32)-MIN(C32:L32)-SMALL(C32:L32,2), SUM(C32:L32))</f>
        <v>30</v>
      </c>
      <c r="P32" s="129" t="s">
        <v>57</v>
      </c>
      <c r="R32" s="242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</row>
    <row r="33" spans="1:28" x14ac:dyDescent="0.2">
      <c r="A33" s="253"/>
      <c r="B33" s="128" t="s">
        <v>6</v>
      </c>
      <c r="C33" s="26">
        <v>120</v>
      </c>
      <c r="D33" s="26">
        <v>50</v>
      </c>
      <c r="E33" s="26"/>
      <c r="F33" s="26"/>
      <c r="G33" s="26">
        <v>80</v>
      </c>
      <c r="H33" s="26"/>
      <c r="I33" s="26"/>
      <c r="J33" s="26"/>
      <c r="K33" s="26"/>
      <c r="L33" s="26"/>
      <c r="M33" s="38"/>
      <c r="N33" s="38"/>
      <c r="O33" s="99">
        <f>SUM(C33:M33)</f>
        <v>250</v>
      </c>
      <c r="P33" s="129" t="s">
        <v>48</v>
      </c>
      <c r="R33" s="242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</row>
    <row r="34" spans="1:28" x14ac:dyDescent="0.2">
      <c r="A34" s="254"/>
      <c r="B34" s="130" t="s">
        <v>45</v>
      </c>
      <c r="C34" s="131">
        <f>RANK(S26,S6:S62,0)</f>
        <v>1</v>
      </c>
      <c r="D34" s="131">
        <f t="shared" ref="D34:L34" si="5">RANK(T26,T6:T62,0)</f>
        <v>1</v>
      </c>
      <c r="E34" s="131">
        <f t="shared" si="5"/>
        <v>1</v>
      </c>
      <c r="F34" s="131">
        <f t="shared" si="5"/>
        <v>1</v>
      </c>
      <c r="G34" s="131">
        <f t="shared" si="5"/>
        <v>1</v>
      </c>
      <c r="H34" s="131">
        <f t="shared" si="5"/>
        <v>1</v>
      </c>
      <c r="I34" s="131">
        <f t="shared" si="5"/>
        <v>1</v>
      </c>
      <c r="J34" s="131">
        <f t="shared" si="5"/>
        <v>8</v>
      </c>
      <c r="K34" s="131">
        <f t="shared" si="5"/>
        <v>11</v>
      </c>
      <c r="L34" s="131">
        <f t="shared" si="5"/>
        <v>12</v>
      </c>
      <c r="M34" s="118"/>
      <c r="N34" s="118"/>
      <c r="O34" s="126">
        <f>IF(O32&gt;0, O32*100, "0")</f>
        <v>3000</v>
      </c>
      <c r="P34" s="132" t="s">
        <v>49</v>
      </c>
      <c r="R34" s="243" t="s">
        <v>142</v>
      </c>
      <c r="S34" s="236">
        <f>IF(COUNT(C42:C42) &gt; 2, SUM(C42:C42)-MIN(C42:C42)-SMALL(C42:C42,2), SUM(C42:C42))</f>
        <v>1.5</v>
      </c>
      <c r="T34" s="236">
        <f>IF(COUNT(C42:D42) &gt; 2, SUM(C42:D42)-MIN(C42:D42)-SMALL(C42:D42,2), SUM(C42:D42))</f>
        <v>1.5</v>
      </c>
      <c r="U34" s="236">
        <f>IF(COUNT(C42:E42) &gt; 2, SUM(C42:E42)-MIN(C42:E42)-SMALL(C42:E42,2), SUM(C42:E42))</f>
        <v>2</v>
      </c>
      <c r="V34" s="236">
        <f>IF(COUNT(C42:F42) &gt; 2, SUM(C42:F42)-MIN(C42:F42)-SMALL(C42:F42,2), SUM(C42:F42))</f>
        <v>9</v>
      </c>
      <c r="W34" s="236">
        <f>IF(COUNT(C42:G42) &gt; 2, SUM(C42:G42)-MIN(C42:G42)-SMALL(C42:G42,2), SUM(C42:G42))</f>
        <v>15.5</v>
      </c>
      <c r="X34" s="236">
        <f>IF(COUNT(C42:H42) &gt; 2, SUM(C42:H42)-MIN(C42:H42)-SMALL(C42:H42,2), SUM(C42:H42))</f>
        <v>21.5</v>
      </c>
      <c r="Y34" s="236">
        <f>IF(COUNT(C42:I42) &gt; 2, SUM(C42:I42)-MIN(C42:I42)-SMALL(C42:I42,2), SUM(C42:I42))</f>
        <v>28</v>
      </c>
      <c r="Z34" s="236">
        <f>IF(COUNT(C42:J42) &gt; 2, SUM(C42:J42)-MIN(C42:J42)-SMALL(C42:J42,2), SUM(C42:J42))</f>
        <v>32.5</v>
      </c>
      <c r="AA34" s="236">
        <f>IF(COUNT(C42:K42) &gt; 2, SUM(C42:K42)-MIN(C42:K42)-SMALL(C42:K42,2), SUM(C42:K42))</f>
        <v>38.5</v>
      </c>
      <c r="AB34" s="236">
        <f>IF(COUNT(C42:L42) &gt; 2, SUM(C42:L42)-MIN(C42:L42)-SMALL(C42:L42,2), SUM(C42:L42))</f>
        <v>42</v>
      </c>
    </row>
    <row r="35" spans="1:28" ht="4.5" customHeight="1" x14ac:dyDescent="0.2">
      <c r="A35" s="120" t="s">
        <v>120</v>
      </c>
      <c r="B35" s="121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33"/>
      <c r="P35" s="123"/>
      <c r="R35" s="243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</row>
    <row r="36" spans="1:28" x14ac:dyDescent="0.2">
      <c r="A36" s="255" t="s">
        <v>145</v>
      </c>
      <c r="B36" s="107" t="s">
        <v>4</v>
      </c>
      <c r="C36" s="108">
        <v>11</v>
      </c>
      <c r="D36" s="108">
        <v>0</v>
      </c>
      <c r="E36" s="108">
        <v>5</v>
      </c>
      <c r="F36" s="108">
        <v>1</v>
      </c>
      <c r="G36" s="108">
        <v>12</v>
      </c>
      <c r="H36" s="108">
        <v>10</v>
      </c>
      <c r="I36" s="108">
        <v>5</v>
      </c>
      <c r="J36" s="108">
        <v>3</v>
      </c>
      <c r="K36" s="108">
        <v>5</v>
      </c>
      <c r="L36" s="108">
        <v>10</v>
      </c>
      <c r="M36" s="109"/>
      <c r="N36" s="108"/>
      <c r="O36" s="110">
        <f>SUM(C37:L37)</f>
        <v>41</v>
      </c>
      <c r="P36" s="111" t="s">
        <v>46</v>
      </c>
      <c r="R36" s="243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</row>
    <row r="37" spans="1:28" x14ac:dyDescent="0.2">
      <c r="A37" s="256"/>
      <c r="B37" s="112" t="s">
        <v>5</v>
      </c>
      <c r="C37" s="113">
        <v>2.5</v>
      </c>
      <c r="D37" s="113">
        <v>0</v>
      </c>
      <c r="E37" s="113">
        <v>5.5</v>
      </c>
      <c r="F37" s="113">
        <v>7.5</v>
      </c>
      <c r="G37" s="113">
        <v>2</v>
      </c>
      <c r="H37" s="113">
        <v>3</v>
      </c>
      <c r="I37" s="113">
        <v>5.5</v>
      </c>
      <c r="J37" s="113">
        <v>6.5</v>
      </c>
      <c r="K37" s="113">
        <v>5.5</v>
      </c>
      <c r="L37" s="113">
        <v>3</v>
      </c>
      <c r="M37" s="114"/>
      <c r="N37" s="114"/>
      <c r="O37" s="110">
        <f>IF(COUNT(C37:L37) &gt; 2, SUM(C37:L37)-MIN(C37:L37)-SMALL(C37:L37,2), SUM(C37:L37))</f>
        <v>39</v>
      </c>
      <c r="P37" s="115" t="s">
        <v>57</v>
      </c>
      <c r="R37" s="243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</row>
    <row r="38" spans="1:28" x14ac:dyDescent="0.2">
      <c r="A38" s="256"/>
      <c r="B38" s="112" t="s">
        <v>6</v>
      </c>
      <c r="C38" s="36"/>
      <c r="D38" s="36"/>
      <c r="E38" s="36"/>
      <c r="F38" s="36">
        <v>110</v>
      </c>
      <c r="G38" s="36"/>
      <c r="H38" s="36"/>
      <c r="I38" s="36"/>
      <c r="J38" s="36">
        <v>60</v>
      </c>
      <c r="K38" s="36"/>
      <c r="L38" s="36"/>
      <c r="M38" s="59"/>
      <c r="N38" s="59"/>
      <c r="O38" s="100">
        <f>SUM(C38:M38)</f>
        <v>170</v>
      </c>
      <c r="P38" s="115" t="s">
        <v>48</v>
      </c>
      <c r="R38" s="247" t="s">
        <v>52</v>
      </c>
      <c r="S38" s="236">
        <f>IF(COUNT(C47:C47) &gt; 2, SUM(C47:C47)-MIN(C47:C47)-SMALL(C47:C47,2), SUM(C47:C47))</f>
        <v>3.5</v>
      </c>
      <c r="T38" s="236">
        <f>IF(COUNT(C47:D47) &gt; 2, SUM(C47:D47)-MIN(C47:D47)-SMALL(C47:D47,2), SUM(C47:D47))</f>
        <v>9</v>
      </c>
      <c r="U38" s="236">
        <f>IF(COUNT(C47:E47) &gt; 2, SUM(C47:E47)-MIN(C47:E47)-SMALL(C47:E47,2), SUM(C47:E47))</f>
        <v>5.5</v>
      </c>
      <c r="V38" s="236">
        <f>IF(COUNT(C47:F47) &gt; 2, SUM(C47:F47)-MIN(C47:F47)-SMALL(C47:F47,2), SUM(C47:F47))</f>
        <v>11.5</v>
      </c>
      <c r="W38" s="236">
        <f>IF(COUNT(C47:G47) &gt; 2, SUM(C47:G47)-MIN(C47:G47)-SMALL(C47:G47,2), SUM(C47:G47))</f>
        <v>15</v>
      </c>
      <c r="X38" s="236">
        <f>IF(COUNT(C47:H47) &gt; 2, SUM(C47:H47)-MIN(C47:H47)-SMALL(C47:H47,2), SUM(C47:H47))</f>
        <v>17.5</v>
      </c>
      <c r="Y38" s="236">
        <f>IF(COUNT(C47:I47) &gt; 2, SUM(C47:I47)-MIN(C47:I47)-SMALL(C47:I47,2), SUM(C47:I47))</f>
        <v>18.5</v>
      </c>
      <c r="Z38" s="236">
        <f>IF(COUNT(C47:J47) &gt; 2, SUM(C47:J47)-MIN(C47:J47)-SMALL(C47:J47,2), SUM(C47:J47))</f>
        <v>22.5</v>
      </c>
      <c r="AA38" s="236">
        <f>IF(COUNT(C47:K47) &gt; 2, SUM(C47:K47)-MIN(C47:K47)-SMALL(C47:K47,2), SUM(C47:K47))</f>
        <v>29.5</v>
      </c>
      <c r="AB38" s="236">
        <f>IF(COUNT(C47:L47) &gt; 2, SUM(C47:L47)-MIN(C47:L47)-SMALL(C47:L47,2), SUM(C47:L47))</f>
        <v>37</v>
      </c>
    </row>
    <row r="39" spans="1:28" x14ac:dyDescent="0.2">
      <c r="A39" s="257"/>
      <c r="B39" s="116" t="s">
        <v>45</v>
      </c>
      <c r="C39" s="117">
        <f>RANK(S30,S6:S62,0)</f>
        <v>11</v>
      </c>
      <c r="D39" s="117">
        <f t="shared" ref="D39:L39" si="6">RANK(T30,T6:T62,0)</f>
        <v>13</v>
      </c>
      <c r="E39" s="117">
        <f t="shared" si="6"/>
        <v>10</v>
      </c>
      <c r="F39" s="117">
        <f t="shared" si="6"/>
        <v>3</v>
      </c>
      <c r="G39" s="117">
        <f t="shared" si="6"/>
        <v>8</v>
      </c>
      <c r="H39" s="117">
        <f t="shared" si="6"/>
        <v>10</v>
      </c>
      <c r="I39" s="117">
        <f t="shared" si="6"/>
        <v>11</v>
      </c>
      <c r="J39" s="117">
        <f t="shared" si="6"/>
        <v>7</v>
      </c>
      <c r="K39" s="117">
        <f t="shared" si="6"/>
        <v>4</v>
      </c>
      <c r="L39" s="117">
        <f t="shared" si="6"/>
        <v>7</v>
      </c>
      <c r="M39" s="118"/>
      <c r="N39" s="118"/>
      <c r="O39" s="110">
        <f>IF(O37&gt;0, O37*100, "0")</f>
        <v>3900</v>
      </c>
      <c r="P39" s="119" t="s">
        <v>49</v>
      </c>
      <c r="R39" s="247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</row>
    <row r="40" spans="1:28" ht="4.5" customHeight="1" x14ac:dyDescent="0.2">
      <c r="A40" s="120"/>
      <c r="B40" s="121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33"/>
      <c r="P40" s="123"/>
      <c r="R40" s="247"/>
      <c r="S40" s="236"/>
      <c r="T40" s="236"/>
      <c r="U40" s="236"/>
      <c r="V40" s="236"/>
      <c r="W40" s="236"/>
      <c r="X40" s="236"/>
      <c r="Y40" s="236"/>
      <c r="Z40" s="236"/>
      <c r="AA40" s="236"/>
      <c r="AB40" s="236"/>
    </row>
    <row r="41" spans="1:28" x14ac:dyDescent="0.2">
      <c r="A41" s="252" t="s">
        <v>142</v>
      </c>
      <c r="B41" s="124" t="s">
        <v>4</v>
      </c>
      <c r="C41" s="125">
        <v>13</v>
      </c>
      <c r="D41" s="125">
        <v>0</v>
      </c>
      <c r="E41" s="125">
        <v>12</v>
      </c>
      <c r="F41" s="125">
        <v>2</v>
      </c>
      <c r="G41" s="125">
        <v>3</v>
      </c>
      <c r="H41" s="125">
        <v>4</v>
      </c>
      <c r="I41" s="125">
        <v>3</v>
      </c>
      <c r="J41" s="125">
        <v>7</v>
      </c>
      <c r="K41" s="125">
        <v>4</v>
      </c>
      <c r="L41" s="125">
        <v>9</v>
      </c>
      <c r="M41" s="109"/>
      <c r="N41" s="125"/>
      <c r="O41" s="126">
        <f>SUM(C42:L42)</f>
        <v>43.5</v>
      </c>
      <c r="P41" s="127" t="s">
        <v>46</v>
      </c>
      <c r="R41" s="247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</row>
    <row r="42" spans="1:28" x14ac:dyDescent="0.2">
      <c r="A42" s="253"/>
      <c r="B42" s="128" t="s">
        <v>5</v>
      </c>
      <c r="C42" s="125">
        <v>1.5</v>
      </c>
      <c r="D42" s="125">
        <v>0</v>
      </c>
      <c r="E42" s="125">
        <v>2</v>
      </c>
      <c r="F42" s="125">
        <v>7</v>
      </c>
      <c r="G42" s="125">
        <v>6.5</v>
      </c>
      <c r="H42" s="125">
        <v>6</v>
      </c>
      <c r="I42" s="125">
        <v>6.5</v>
      </c>
      <c r="J42" s="125">
        <v>4.5</v>
      </c>
      <c r="K42" s="125">
        <v>6</v>
      </c>
      <c r="L42" s="125">
        <v>3.5</v>
      </c>
      <c r="M42" s="109"/>
      <c r="N42" s="109"/>
      <c r="O42" s="126">
        <f>IF(COUNT(C42:L42) &gt; 2, SUM(C42:L42)-MIN(C42:L42)-SMALL(C42:L42,2), SUM(C42:L42))</f>
        <v>42</v>
      </c>
      <c r="P42" s="129" t="s">
        <v>57</v>
      </c>
      <c r="R42" s="243" t="s">
        <v>121</v>
      </c>
      <c r="S42" s="236">
        <f>IF(COUNT(C52:C52) &gt; 2, SUM(C52:C52)-MIN(C52:C52)-SMALL(C52:C52,2), SUM(C52:C52))</f>
        <v>1</v>
      </c>
      <c r="T42" s="236">
        <f>IF(COUNT(C52:D52) &gt; 2, SUM(C52:D52)-MIN(C52:D52)-SMALL(C52:D52,2), SUM(C52:D52))</f>
        <v>8</v>
      </c>
      <c r="U42" s="236">
        <f>IF(COUNT(C52:E52) &gt; 2, SUM(C52:E52)-MIN(C52:E52)-SMALL(C52:E52,2), SUM(C52:E52))</f>
        <v>7</v>
      </c>
      <c r="V42" s="236">
        <f>IF(COUNT(C52:F52) &gt; 2, SUM(C52:F52)-MIN(C52:F52)-SMALL(C52:F52,2), SUM(C52:F52))</f>
        <v>12.5</v>
      </c>
      <c r="W42" s="236">
        <f>IF(COUNT(C52:G52) &gt; 2, SUM(C52:G52)-MIN(C52:G52)-SMALL(C52:G52,2), SUM(C52:G52))</f>
        <v>17</v>
      </c>
      <c r="X42" s="236">
        <f>IF(COUNT(C52:H52) &gt; 2, SUM(C52:H52)-MIN(C52:H52)-SMALL(C52:H52,2), SUM(C52:H52))</f>
        <v>23.5</v>
      </c>
      <c r="Y42" s="236">
        <f>IF(COUNT(C52:I52) &gt; 2, SUM(C52:I52)-MIN(C52:I52)-SMALL(C52:I52,2), SUM(C52:I52))</f>
        <v>28</v>
      </c>
      <c r="Z42" s="236">
        <f>IF(COUNT(C52:J52) &gt; 2, SUM(C52:J52)-MIN(C52:J52)-SMALL(C52:J52,2), SUM(C52:J52))</f>
        <v>32</v>
      </c>
      <c r="AA42" s="236">
        <f>IF(COUNT(C52:K52) &gt; 2, SUM(C52:K52)-MIN(C52:K52)-SMALL(C52:K52,2), SUM(C52:K52))</f>
        <v>39.5</v>
      </c>
      <c r="AB42" s="236">
        <f>IF(COUNT(C52:L52) &gt; 2, SUM(C52:L52)-MIN(C52:L52)-SMALL(C52:L52,2), SUM(C52:L52))</f>
        <v>44</v>
      </c>
    </row>
    <row r="43" spans="1:28" x14ac:dyDescent="0.2">
      <c r="A43" s="253"/>
      <c r="B43" s="128" t="s">
        <v>6</v>
      </c>
      <c r="C43" s="26"/>
      <c r="D43" s="26"/>
      <c r="E43" s="26"/>
      <c r="F43" s="26">
        <v>80</v>
      </c>
      <c r="G43" s="26">
        <v>60</v>
      </c>
      <c r="H43" s="26">
        <v>30</v>
      </c>
      <c r="I43" s="26">
        <v>60</v>
      </c>
      <c r="J43" s="26"/>
      <c r="K43" s="26">
        <v>20</v>
      </c>
      <c r="L43" s="26"/>
      <c r="M43" s="38">
        <v>225</v>
      </c>
      <c r="N43" s="38"/>
      <c r="O43" s="99">
        <f>SUM(C43:M43)</f>
        <v>475</v>
      </c>
      <c r="P43" s="129" t="s">
        <v>48</v>
      </c>
      <c r="R43" s="243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</row>
    <row r="44" spans="1:28" x14ac:dyDescent="0.2">
      <c r="A44" s="254"/>
      <c r="B44" s="130" t="s">
        <v>45</v>
      </c>
      <c r="C44" s="131">
        <f>RANK(S34,S6:S62,0)</f>
        <v>13</v>
      </c>
      <c r="D44" s="131">
        <f t="shared" ref="D44:L44" si="7">RANK(T34,T6:T62,0)</f>
        <v>14</v>
      </c>
      <c r="E44" s="131">
        <f t="shared" si="7"/>
        <v>15</v>
      </c>
      <c r="F44" s="131">
        <f t="shared" si="7"/>
        <v>12</v>
      </c>
      <c r="G44" s="131">
        <f t="shared" si="7"/>
        <v>8</v>
      </c>
      <c r="H44" s="131">
        <f t="shared" si="7"/>
        <v>7</v>
      </c>
      <c r="I44" s="131">
        <f t="shared" si="7"/>
        <v>2</v>
      </c>
      <c r="J44" s="131">
        <f t="shared" si="7"/>
        <v>1</v>
      </c>
      <c r="K44" s="131">
        <f t="shared" si="7"/>
        <v>2</v>
      </c>
      <c r="L44" s="131">
        <f t="shared" si="7"/>
        <v>2</v>
      </c>
      <c r="M44" s="118"/>
      <c r="N44" s="118"/>
      <c r="O44" s="126">
        <f>IF(O42&gt;0, O42*100, "0")</f>
        <v>4200</v>
      </c>
      <c r="P44" s="132" t="s">
        <v>49</v>
      </c>
      <c r="R44" s="243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</row>
    <row r="45" spans="1:28" ht="4.5" customHeight="1" x14ac:dyDescent="0.2">
      <c r="A45" s="122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33"/>
      <c r="P45" s="122"/>
      <c r="R45" s="243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</row>
    <row r="46" spans="1:28" x14ac:dyDescent="0.2">
      <c r="A46" s="267" t="s">
        <v>52</v>
      </c>
      <c r="B46" s="107" t="s">
        <v>4</v>
      </c>
      <c r="C46" s="117">
        <v>9</v>
      </c>
      <c r="D46" s="117">
        <v>5</v>
      </c>
      <c r="E46" s="117">
        <v>14</v>
      </c>
      <c r="F46" s="117">
        <v>4</v>
      </c>
      <c r="G46" s="117">
        <v>11</v>
      </c>
      <c r="H46" s="117">
        <v>14</v>
      </c>
      <c r="I46" s="117">
        <v>15</v>
      </c>
      <c r="J46" s="117">
        <v>8</v>
      </c>
      <c r="K46" s="117">
        <v>2</v>
      </c>
      <c r="L46" s="117">
        <v>1</v>
      </c>
      <c r="M46" s="118"/>
      <c r="N46" s="117"/>
      <c r="O46" s="110">
        <f>SUM(C47:L47)</f>
        <v>38.5</v>
      </c>
      <c r="P46" s="111" t="s">
        <v>46</v>
      </c>
      <c r="R46" s="242" t="s">
        <v>122</v>
      </c>
      <c r="S46" s="236">
        <f>IF(COUNT(C57:C57) &gt; 2, SUM(C57:C57)-MIN(C57:C57)-SMALL(C57:C57,2), SUM(C57:C57))</f>
        <v>4</v>
      </c>
      <c r="T46" s="236">
        <f>IF(COUNT(C57:D57) &gt; 2, SUM(C57:D57)-MIN(C57:D57)-SMALL(C57:D57,2), SUM(C57:D57))</f>
        <v>8.5</v>
      </c>
      <c r="U46" s="236">
        <f>IF(COUNT(C57:E57) &gt; 2, SUM(C57:E57)-MIN(C57:E57)-SMALL(C57:E57,2), SUM(C57:E57))</f>
        <v>6.5</v>
      </c>
      <c r="V46" s="236">
        <f>IF(COUNT(C57:F57) &gt; 2, SUM(C57:F57)-MIN(C57:F57)-SMALL(C57:F57,2), SUM(C57:F57))</f>
        <v>11</v>
      </c>
      <c r="W46" s="236">
        <f>IF(COUNT(C57:G57) &gt; 2, SUM(C57:G57)-MIN(C57:G57)-SMALL(C57:G57,2), SUM(C57:G57))</f>
        <v>15.5</v>
      </c>
      <c r="X46" s="236">
        <f>IF(COUNT(C57:H57) &gt; 2, SUM(C57:H57)-MIN(C57:H57)-SMALL(C57:H57,2), SUM(C57:H57))</f>
        <v>19.5</v>
      </c>
      <c r="Y46" s="236">
        <f>IF(COUNT(C57:I57) &gt; 2, SUM(C57:I57)-MIN(C57:I57)-SMALL(C57:I57,2), SUM(C57:I57))</f>
        <v>26.5</v>
      </c>
      <c r="Z46" s="236">
        <f>IF(COUNT(C57:J57) &gt; 2, SUM(C57:J57)-MIN(C57:J57)-SMALL(C57:J57,2), SUM(C57:J57))</f>
        <v>32</v>
      </c>
      <c r="AA46" s="236">
        <f>IF(COUNT(C57:K57) &gt; 2, SUM(C57:K57)-MIN(C57:K57)-SMALL(C57:K57,2), SUM(C57:K57))</f>
        <v>36</v>
      </c>
      <c r="AB46" s="236">
        <f>IF(COUNT(C57:L57) &gt; 2, SUM(C57:L57)-MIN(C57:L57)-SMALL(C57:L57,2), SUM(C57:L57))</f>
        <v>40</v>
      </c>
    </row>
    <row r="47" spans="1:28" x14ac:dyDescent="0.2">
      <c r="A47" s="268"/>
      <c r="B47" s="135" t="s">
        <v>5</v>
      </c>
      <c r="C47" s="117">
        <v>3.5</v>
      </c>
      <c r="D47" s="117">
        <v>5.5</v>
      </c>
      <c r="E47" s="117">
        <v>1</v>
      </c>
      <c r="F47" s="117">
        <v>6</v>
      </c>
      <c r="G47" s="117">
        <v>2.5</v>
      </c>
      <c r="H47" s="117">
        <v>1</v>
      </c>
      <c r="I47" s="117">
        <v>0.5</v>
      </c>
      <c r="J47" s="117">
        <v>4</v>
      </c>
      <c r="K47" s="117">
        <v>7</v>
      </c>
      <c r="L47" s="117">
        <v>7.5</v>
      </c>
      <c r="M47" s="118"/>
      <c r="N47" s="118"/>
      <c r="O47" s="110">
        <f>IF(COUNT(C47:L47) &gt; 2, SUM(C47:L47)-MIN(C47:L47)-SMALL(C47:L47,2), SUM(C47:L47))</f>
        <v>37</v>
      </c>
      <c r="P47" s="115" t="s">
        <v>57</v>
      </c>
      <c r="R47" s="242"/>
      <c r="S47" s="236"/>
      <c r="T47" s="236"/>
      <c r="U47" s="236"/>
      <c r="V47" s="236"/>
      <c r="W47" s="236"/>
      <c r="X47" s="236"/>
      <c r="Y47" s="236"/>
      <c r="Z47" s="236"/>
      <c r="AA47" s="236"/>
      <c r="AB47" s="236"/>
    </row>
    <row r="48" spans="1:28" x14ac:dyDescent="0.2">
      <c r="A48" s="268"/>
      <c r="B48" s="135" t="s">
        <v>6</v>
      </c>
      <c r="C48" s="36"/>
      <c r="D48" s="36"/>
      <c r="E48" s="36"/>
      <c r="F48" s="36">
        <v>20</v>
      </c>
      <c r="G48" s="36"/>
      <c r="H48" s="36"/>
      <c r="I48" s="36"/>
      <c r="J48" s="36"/>
      <c r="K48" s="36">
        <v>70</v>
      </c>
      <c r="L48" s="36">
        <v>110</v>
      </c>
      <c r="M48" s="117"/>
      <c r="N48" s="117"/>
      <c r="O48" s="100">
        <f>SUM(C48:M48)</f>
        <v>200</v>
      </c>
      <c r="P48" s="115" t="s">
        <v>48</v>
      </c>
      <c r="R48" s="242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</row>
    <row r="49" spans="1:28" x14ac:dyDescent="0.2">
      <c r="A49" s="269"/>
      <c r="B49" s="136" t="s">
        <v>45</v>
      </c>
      <c r="C49" s="117">
        <f>RANK(S38,S6:S62,0)</f>
        <v>9</v>
      </c>
      <c r="D49" s="117">
        <f t="shared" ref="D49:L49" si="8">RANK(T38,T6:T62,0)</f>
        <v>6</v>
      </c>
      <c r="E49" s="117">
        <f t="shared" si="8"/>
        <v>10</v>
      </c>
      <c r="F49" s="117">
        <f t="shared" si="8"/>
        <v>8</v>
      </c>
      <c r="G49" s="117">
        <f t="shared" si="8"/>
        <v>11</v>
      </c>
      <c r="H49" s="117">
        <f t="shared" si="8"/>
        <v>11</v>
      </c>
      <c r="I49" s="117">
        <f t="shared" si="8"/>
        <v>13</v>
      </c>
      <c r="J49" s="117">
        <f t="shared" si="8"/>
        <v>13</v>
      </c>
      <c r="K49" s="117">
        <f t="shared" si="8"/>
        <v>12</v>
      </c>
      <c r="L49" s="117">
        <f t="shared" si="8"/>
        <v>10</v>
      </c>
      <c r="M49" s="118"/>
      <c r="N49" s="118"/>
      <c r="O49" s="110">
        <f>IF(O47&gt;0, O47*100, "0")</f>
        <v>3700</v>
      </c>
      <c r="P49" s="119" t="s">
        <v>49</v>
      </c>
      <c r="R49" s="242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</row>
    <row r="50" spans="1:28" ht="4.5" customHeight="1" x14ac:dyDescent="0.2">
      <c r="A50" s="122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33"/>
      <c r="P50" s="122"/>
      <c r="R50" s="243" t="s">
        <v>128</v>
      </c>
      <c r="S50" s="236">
        <f>IF(COUNT(C62:C62) &gt; 2, SUM(C62:C62)-MIN(C62:C62)-SMALL(C62:C62,2), SUM(C62:C62))</f>
        <v>7</v>
      </c>
      <c r="T50" s="236">
        <f>IF(COUNT(C62:D62) &gt; 2, SUM(C62:D62)-MIN(C62:D62)-SMALL(C62:D62,2), SUM(C62:D62))</f>
        <v>12</v>
      </c>
      <c r="U50" s="236">
        <f>IF(COUNT(C62:E62) &gt; 2, SUM(C62:E62)-MIN(C62:E62)-SMALL(C62:E62,2), SUM(C62:E62))</f>
        <v>7</v>
      </c>
      <c r="V50" s="236">
        <f>IF(COUNT(C62:F62) &gt; 2, SUM(C62:F62)-MIN(C62:F62)-SMALL(C62:F62,2), SUM(C62:F62))</f>
        <v>12</v>
      </c>
      <c r="W50" s="236">
        <f>IF(COUNT(C62:G62) &gt; 2, SUM(C62:G62)-MIN(C62:G62)-SMALL(C62:G62,2), SUM(C62:G62))</f>
        <v>17</v>
      </c>
      <c r="X50" s="236">
        <f>IF(COUNT(C62:H62) &gt; 2, SUM(C62:H62)-MIN(C62:H62)-SMALL(C62:H62,2), SUM(C62:H62))</f>
        <v>21.5</v>
      </c>
      <c r="Y50" s="236">
        <f>IF(COUNT(C62:I62) &gt; 2, SUM(C62:I62)-MIN(C62:I62)-SMALL(C62:I62,2), SUM(C62:I62))</f>
        <v>27.5</v>
      </c>
      <c r="Z50" s="236">
        <f>IF(COUNT(C62:J62) &gt; 2, SUM(C62:J62)-MIN(C62:J62)-SMALL(C62:J62,2), SUM(C62:J62))</f>
        <v>30</v>
      </c>
      <c r="AA50" s="236">
        <f>IF(COUNT(C62:K62) &gt; 2, SUM(C62:K62)-MIN(C62:K62)-SMALL(C62:K62,2), SUM(C62:K62))</f>
        <v>32.5</v>
      </c>
      <c r="AB50" s="236">
        <f>IF(COUNT(C62:L62) &gt; 2, SUM(C62:L62)-MIN(C62:L62)-SMALL(C62:L62,2), SUM(C62:L62))</f>
        <v>35</v>
      </c>
    </row>
    <row r="51" spans="1:28" x14ac:dyDescent="0.2">
      <c r="A51" s="252" t="s">
        <v>121</v>
      </c>
      <c r="B51" s="124" t="s">
        <v>4</v>
      </c>
      <c r="C51" s="131">
        <v>14</v>
      </c>
      <c r="D51" s="131">
        <v>2</v>
      </c>
      <c r="E51" s="131">
        <v>8</v>
      </c>
      <c r="F51" s="131">
        <v>5</v>
      </c>
      <c r="G51" s="131">
        <v>7</v>
      </c>
      <c r="H51" s="131">
        <v>3</v>
      </c>
      <c r="I51" s="131">
        <v>7</v>
      </c>
      <c r="J51" s="131">
        <v>9</v>
      </c>
      <c r="K51" s="131">
        <v>1</v>
      </c>
      <c r="L51" s="131">
        <v>7</v>
      </c>
      <c r="M51" s="118"/>
      <c r="N51" s="131"/>
      <c r="O51" s="126">
        <f>SUM(C52:L52)</f>
        <v>48.5</v>
      </c>
      <c r="P51" s="127" t="s">
        <v>46</v>
      </c>
      <c r="R51" s="243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</row>
    <row r="52" spans="1:28" x14ac:dyDescent="0.2">
      <c r="A52" s="253"/>
      <c r="B52" s="128" t="s">
        <v>5</v>
      </c>
      <c r="C52" s="131">
        <v>1</v>
      </c>
      <c r="D52" s="131">
        <v>7</v>
      </c>
      <c r="E52" s="131">
        <v>4</v>
      </c>
      <c r="F52" s="131">
        <v>5.5</v>
      </c>
      <c r="G52" s="131">
        <v>4.5</v>
      </c>
      <c r="H52" s="131">
        <v>6.5</v>
      </c>
      <c r="I52" s="131">
        <v>4.5</v>
      </c>
      <c r="J52" s="131">
        <v>3.5</v>
      </c>
      <c r="K52" s="131">
        <v>7.5</v>
      </c>
      <c r="L52" s="131">
        <v>4.5</v>
      </c>
      <c r="M52" s="118"/>
      <c r="N52" s="118"/>
      <c r="O52" s="126">
        <f>IF(COUNT(C52:L52) &gt; 2, SUM(C52:L52)-MIN(C52:L52)-SMALL(C52:L52,2), SUM(C52:L52))</f>
        <v>44</v>
      </c>
      <c r="P52" s="129" t="s">
        <v>57</v>
      </c>
      <c r="R52" s="243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</row>
    <row r="53" spans="1:28" x14ac:dyDescent="0.2">
      <c r="A53" s="253"/>
      <c r="B53" s="128" t="s">
        <v>6</v>
      </c>
      <c r="C53" s="26"/>
      <c r="D53" s="26">
        <v>70</v>
      </c>
      <c r="E53" s="26"/>
      <c r="F53" s="26"/>
      <c r="G53" s="26"/>
      <c r="H53" s="26">
        <v>60</v>
      </c>
      <c r="I53" s="26"/>
      <c r="J53" s="26"/>
      <c r="K53" s="26">
        <v>100</v>
      </c>
      <c r="L53" s="26"/>
      <c r="M53" s="137">
        <v>300</v>
      </c>
      <c r="N53" s="131"/>
      <c r="O53" s="99">
        <f>SUM(C53:M53)</f>
        <v>530</v>
      </c>
      <c r="P53" s="129" t="s">
        <v>48</v>
      </c>
      <c r="R53" s="243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</row>
    <row r="54" spans="1:28" x14ac:dyDescent="0.2">
      <c r="A54" s="253"/>
      <c r="B54" s="130" t="s">
        <v>45</v>
      </c>
      <c r="C54" s="131">
        <f>RANK(S42,S6:S62,0)</f>
        <v>14</v>
      </c>
      <c r="D54" s="131">
        <f t="shared" ref="D54:L54" si="9">RANK(T42,T6:T62,0)</f>
        <v>9</v>
      </c>
      <c r="E54" s="131">
        <f t="shared" si="9"/>
        <v>4</v>
      </c>
      <c r="F54" s="131">
        <f t="shared" si="9"/>
        <v>5</v>
      </c>
      <c r="G54" s="131">
        <f t="shared" si="9"/>
        <v>5</v>
      </c>
      <c r="H54" s="131">
        <f t="shared" si="9"/>
        <v>2</v>
      </c>
      <c r="I54" s="131">
        <f t="shared" si="9"/>
        <v>2</v>
      </c>
      <c r="J54" s="131">
        <f t="shared" si="9"/>
        <v>3</v>
      </c>
      <c r="K54" s="131">
        <f t="shared" si="9"/>
        <v>1</v>
      </c>
      <c r="L54" s="131">
        <f t="shared" si="9"/>
        <v>1</v>
      </c>
      <c r="M54" s="118"/>
      <c r="N54" s="118"/>
      <c r="O54" s="126">
        <f>IF(O52&gt;0, O52*100, "0")</f>
        <v>4400</v>
      </c>
      <c r="P54" s="132" t="s">
        <v>49</v>
      </c>
      <c r="R54" s="278" t="s">
        <v>17</v>
      </c>
      <c r="S54" s="237">
        <f>IF(COUNT(C67:C67) &gt; 2, SUM(C67:C67)-MIN(C67:C67)-SMALL(C67:C67,2), SUM(C67:C67))</f>
        <v>6.5</v>
      </c>
      <c r="T54" s="237">
        <f>IF(COUNT(C67:D67) &gt; 2, SUM(C67:D67)-MIN(C67:D67)-SMALL(C67:D67,2), SUM(C67:D67))</f>
        <v>10</v>
      </c>
      <c r="U54" s="237">
        <f>IF(COUNT(C67:E67) &gt; 2, SUM(C67:E67)-MIN(C67:E67)-SMALL(C67:E67,2), SUM(C67:E67))</f>
        <v>7.5</v>
      </c>
      <c r="V54" s="237">
        <f>IF(COUNT(C67:F67) &gt; 2, SUM(C67:F67)-MIN(C67:F67)-SMALL(C67:F67,2), SUM(C67:F67))</f>
        <v>14</v>
      </c>
      <c r="W54" s="237">
        <f>IF(COUNT(C67:G67) &gt; 2, SUM(C67:G67)-MIN(C67:G67)-SMALL(C67:G67,2), SUM(C67:G67))</f>
        <v>18</v>
      </c>
      <c r="X54" s="237">
        <f>IF(COUNT(C67:H67) &gt; 2, SUM(C67:H67)-MIN(C67:H67)-SMALL(C67:H67,2), SUM(C67:H67))</f>
        <v>23.5</v>
      </c>
      <c r="Y54" s="237">
        <f>IF(COUNT(C67:I67) &gt; 2, SUM(C67:I67)-MIN(C67:I67)-SMALL(C67:I67,2), SUM(C67:I67))</f>
        <v>27.5</v>
      </c>
      <c r="Z54" s="237">
        <f>IF(COUNT(C67:J67) &gt; 2, SUM(C67:J67)-MIN(C67:J67)-SMALL(C67:J67,2), SUM(C67:J67))</f>
        <v>32.5</v>
      </c>
      <c r="AA54" s="237">
        <f>IF(COUNT(C67:K67) &gt; 2, SUM(C67:K67)-MIN(C67:K67)-SMALL(C67:K67,2), SUM(C67:K67))</f>
        <v>36</v>
      </c>
      <c r="AB54" s="237">
        <f>IF(COUNT(C67:L67) &gt; 2, SUM(C67:L67)-MIN(C67:L67)-SMALL(C67:L67,2), SUM(C67:L67))</f>
        <v>41.5</v>
      </c>
    </row>
    <row r="55" spans="1:28" ht="4.5" customHeight="1" x14ac:dyDescent="0.2">
      <c r="A55" s="120"/>
      <c r="B55" s="121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33"/>
      <c r="P55" s="123"/>
      <c r="R55" s="279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</row>
    <row r="56" spans="1:28" x14ac:dyDescent="0.2">
      <c r="A56" s="255" t="s">
        <v>122</v>
      </c>
      <c r="B56" s="107" t="s">
        <v>4</v>
      </c>
      <c r="C56" s="108">
        <v>8</v>
      </c>
      <c r="D56" s="108">
        <v>7</v>
      </c>
      <c r="E56" s="108">
        <v>3</v>
      </c>
      <c r="F56" s="108">
        <v>7</v>
      </c>
      <c r="G56" s="108">
        <v>8</v>
      </c>
      <c r="H56" s="108">
        <v>8</v>
      </c>
      <c r="I56" s="108">
        <v>2</v>
      </c>
      <c r="J56" s="108">
        <v>5</v>
      </c>
      <c r="K56" s="108">
        <v>8</v>
      </c>
      <c r="L56" s="108">
        <v>11</v>
      </c>
      <c r="M56" s="109"/>
      <c r="N56" s="108"/>
      <c r="O56" s="110">
        <f>SUM(C57:L57)</f>
        <v>46.5</v>
      </c>
      <c r="P56" s="111" t="s">
        <v>46</v>
      </c>
      <c r="R56" s="279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</row>
    <row r="57" spans="1:28" x14ac:dyDescent="0.2">
      <c r="A57" s="256"/>
      <c r="B57" s="112" t="s">
        <v>5</v>
      </c>
      <c r="C57" s="108">
        <v>4</v>
      </c>
      <c r="D57" s="108">
        <v>4.5</v>
      </c>
      <c r="E57" s="108">
        <v>6.5</v>
      </c>
      <c r="F57" s="108">
        <v>4.5</v>
      </c>
      <c r="G57" s="108">
        <v>4</v>
      </c>
      <c r="H57" s="108">
        <v>4</v>
      </c>
      <c r="I57" s="108">
        <v>7</v>
      </c>
      <c r="J57" s="108">
        <v>5.5</v>
      </c>
      <c r="K57" s="108">
        <v>4</v>
      </c>
      <c r="L57" s="108">
        <v>2.5</v>
      </c>
      <c r="M57" s="109"/>
      <c r="N57" s="109"/>
      <c r="O57" s="110">
        <f>IF(COUNT(C57:L57) &gt; 2, SUM(C57:L57)-MIN(C57:L57)-SMALL(C57:L57,2), SUM(C57:L57))</f>
        <v>40</v>
      </c>
      <c r="P57" s="115" t="s">
        <v>57</v>
      </c>
      <c r="R57" s="280"/>
      <c r="S57" s="239"/>
      <c r="T57" s="239"/>
      <c r="U57" s="239"/>
      <c r="V57" s="239"/>
      <c r="W57" s="239"/>
      <c r="X57" s="239"/>
      <c r="Y57" s="239"/>
      <c r="Z57" s="239"/>
      <c r="AA57" s="239"/>
      <c r="AB57" s="239"/>
    </row>
    <row r="58" spans="1:28" x14ac:dyDescent="0.2">
      <c r="A58" s="256"/>
      <c r="B58" s="112" t="s">
        <v>6</v>
      </c>
      <c r="C58" s="36"/>
      <c r="D58" s="36"/>
      <c r="E58" s="36">
        <v>60</v>
      </c>
      <c r="F58" s="36"/>
      <c r="G58" s="36"/>
      <c r="H58" s="36"/>
      <c r="I58" s="36">
        <v>90</v>
      </c>
      <c r="J58" s="36"/>
      <c r="K58" s="36"/>
      <c r="L58" s="36"/>
      <c r="M58" s="59">
        <v>25</v>
      </c>
      <c r="N58" s="59"/>
      <c r="O58" s="100">
        <f>SUM(C58:M58)</f>
        <v>175</v>
      </c>
      <c r="P58" s="115" t="s">
        <v>48</v>
      </c>
      <c r="R58" s="244" t="s">
        <v>110</v>
      </c>
      <c r="S58" s="237">
        <f>IF(COUNT(C72:C72) &gt; 2, SUM(C72:C72)-MIN(C72:C72)-SMALL(C72:C72,2), SUM(C72:C72))</f>
        <v>4.5</v>
      </c>
      <c r="T58" s="237">
        <f>IF(COUNT(C72:D72) &gt; 2, SUM(C72:D72)-MIN(C72:D72)-SMALL(C72:D72,2), SUM(C72:D72))</f>
        <v>6.5</v>
      </c>
      <c r="U58" s="237">
        <f>IF(COUNT(C72:E72) &gt; 2, SUM(C72:E72)-MIN(C72:E72)-SMALL(C72:E72,2), SUM(C72:E72))</f>
        <v>4.5</v>
      </c>
      <c r="V58" s="237">
        <f>IF(COUNT(C72:F72) &gt; 2, SUM(C72:F72)-MIN(C72:F72)-SMALL(C72:F72,2), SUM(C72:F72))</f>
        <v>6.5</v>
      </c>
      <c r="W58" s="237">
        <f>IF(COUNT(C72:G72) &gt; 2, SUM(C72:G72)-MIN(C72:G72)-SMALL(C72:G72,2), SUM(C72:G72))</f>
        <v>12.5</v>
      </c>
      <c r="X58" s="237">
        <f>IF(COUNT(C72:H72) &gt; 2, SUM(C72:H72)-MIN(C72:H72)-SMALL(C72:H72,2), SUM(C72:H72))</f>
        <v>17.5</v>
      </c>
      <c r="Y58" s="237">
        <f>IF(COUNT(C72:I72) &gt; 2, SUM(C72:I72)-MIN(C72:I72)-SMALL(C72:I72,2), SUM(C72:I72))</f>
        <v>25</v>
      </c>
      <c r="Z58" s="237">
        <f>IF(COUNT(C72:J72) &gt; 2, SUM(C72:J72)-MIN(C72:J72)-SMALL(C72:J72,2), SUM(C72:J72))</f>
        <v>32</v>
      </c>
      <c r="AA58" s="237">
        <f>IF(COUNT(C72:K72) &gt; 2, SUM(C72:K72)-MIN(C72:K72)-SMALL(C72:K72,2), SUM(C72:K72))</f>
        <v>34</v>
      </c>
      <c r="AB58" s="237">
        <f>IF(COUNT(C72:L72) &gt; 2, SUM(C72:L72)-MIN(C72:L72)-SMALL(C72:L72,2), SUM(C72:L72))</f>
        <v>40</v>
      </c>
    </row>
    <row r="59" spans="1:28" x14ac:dyDescent="0.2">
      <c r="A59" s="257"/>
      <c r="B59" s="116" t="s">
        <v>45</v>
      </c>
      <c r="C59" s="117">
        <f>RANK(S46,S6:S62,0)</f>
        <v>8</v>
      </c>
      <c r="D59" s="117">
        <f t="shared" ref="D59:L59" si="10">RANK(T46,T6:T62,0)</f>
        <v>8</v>
      </c>
      <c r="E59" s="117">
        <f t="shared" si="10"/>
        <v>7</v>
      </c>
      <c r="F59" s="117">
        <f t="shared" si="10"/>
        <v>9</v>
      </c>
      <c r="G59" s="117">
        <f t="shared" si="10"/>
        <v>8</v>
      </c>
      <c r="H59" s="117">
        <f t="shared" si="10"/>
        <v>9</v>
      </c>
      <c r="I59" s="117">
        <f t="shared" si="10"/>
        <v>7</v>
      </c>
      <c r="J59" s="117">
        <f t="shared" si="10"/>
        <v>3</v>
      </c>
      <c r="K59" s="117">
        <f t="shared" si="10"/>
        <v>4</v>
      </c>
      <c r="L59" s="117">
        <f t="shared" si="10"/>
        <v>4</v>
      </c>
      <c r="M59" s="118"/>
      <c r="N59" s="118"/>
      <c r="O59" s="110">
        <f>IF(O57&gt;0, O57*100, "0")</f>
        <v>4000</v>
      </c>
      <c r="P59" s="119" t="s">
        <v>49</v>
      </c>
      <c r="R59" s="245"/>
      <c r="S59" s="238"/>
      <c r="T59" s="238"/>
      <c r="U59" s="238"/>
      <c r="V59" s="238"/>
      <c r="W59" s="238"/>
      <c r="X59" s="238"/>
      <c r="Y59" s="238"/>
      <c r="Z59" s="238"/>
      <c r="AA59" s="238"/>
      <c r="AB59" s="238"/>
    </row>
    <row r="60" spans="1:28" ht="4.5" customHeight="1" x14ac:dyDescent="0.2">
      <c r="A60" s="120"/>
      <c r="B60" s="121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33"/>
      <c r="P60" s="123"/>
      <c r="R60" s="245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</row>
    <row r="61" spans="1:28" x14ac:dyDescent="0.2">
      <c r="A61" s="252" t="s">
        <v>128</v>
      </c>
      <c r="B61" s="124" t="s">
        <v>4</v>
      </c>
      <c r="C61" s="125">
        <v>2</v>
      </c>
      <c r="D61" s="125">
        <v>6</v>
      </c>
      <c r="E61" s="125">
        <v>7</v>
      </c>
      <c r="F61" s="125">
        <v>11</v>
      </c>
      <c r="G61" s="125">
        <v>6</v>
      </c>
      <c r="H61" s="125">
        <v>13</v>
      </c>
      <c r="I61" s="125">
        <v>4</v>
      </c>
      <c r="J61" s="125">
        <v>11</v>
      </c>
      <c r="K61" s="125">
        <v>11</v>
      </c>
      <c r="L61" s="125">
        <v>13</v>
      </c>
      <c r="M61" s="109"/>
      <c r="N61" s="125"/>
      <c r="O61" s="126">
        <f>SUM(C62:L62)</f>
        <v>38</v>
      </c>
      <c r="P61" s="127" t="s">
        <v>46</v>
      </c>
      <c r="R61" s="246"/>
      <c r="S61" s="239"/>
      <c r="T61" s="239"/>
      <c r="U61" s="239"/>
      <c r="V61" s="239"/>
      <c r="W61" s="239"/>
      <c r="X61" s="239"/>
      <c r="Y61" s="239"/>
      <c r="Z61" s="239"/>
      <c r="AA61" s="239"/>
      <c r="AB61" s="239"/>
    </row>
    <row r="62" spans="1:28" x14ac:dyDescent="0.2">
      <c r="A62" s="253"/>
      <c r="B62" s="128" t="s">
        <v>5</v>
      </c>
      <c r="C62" s="125">
        <v>7</v>
      </c>
      <c r="D62" s="125">
        <v>5</v>
      </c>
      <c r="E62" s="125">
        <v>4.5</v>
      </c>
      <c r="F62" s="125">
        <v>2.5</v>
      </c>
      <c r="G62" s="125">
        <v>5</v>
      </c>
      <c r="H62" s="125">
        <v>1.5</v>
      </c>
      <c r="I62" s="125">
        <v>6</v>
      </c>
      <c r="J62" s="125">
        <v>2.5</v>
      </c>
      <c r="K62" s="125">
        <v>2.5</v>
      </c>
      <c r="L62" s="125">
        <v>1.5</v>
      </c>
      <c r="M62" s="109"/>
      <c r="N62" s="109"/>
      <c r="O62" s="126">
        <f>IF(COUNT(C62:L62) &gt; 2, SUM(C62:L62)-MIN(C62:L62)-SMALL(C62:L62,2), SUM(C62:L62))</f>
        <v>35</v>
      </c>
      <c r="P62" s="129" t="s">
        <v>57</v>
      </c>
      <c r="R62" s="278" t="s">
        <v>19</v>
      </c>
      <c r="S62" s="237">
        <f>IF(COUNT(C77:C77) &gt; 2, SUM(C77:C77)-MIN(C77:C77)-SMALL(C77:C77,2), SUM(C77:C77))</f>
        <v>3</v>
      </c>
      <c r="T62" s="237">
        <f t="shared" ref="T62:AB62" si="11">IF(COUNT(D77:D77) &gt; 2, SUM(D77:D77)-MIN(D77:D77)-SMALL(D77:D77,2), SUM(D77:D77))</f>
        <v>0</v>
      </c>
      <c r="U62" s="237">
        <f t="shared" si="11"/>
        <v>5</v>
      </c>
      <c r="V62" s="237">
        <f t="shared" si="11"/>
        <v>1.5</v>
      </c>
      <c r="W62" s="237">
        <f t="shared" si="11"/>
        <v>0</v>
      </c>
      <c r="X62" s="237">
        <f t="shared" si="11"/>
        <v>7.5</v>
      </c>
      <c r="Y62" s="237">
        <f t="shared" si="11"/>
        <v>1</v>
      </c>
      <c r="Z62" s="237">
        <f t="shared" si="11"/>
        <v>7.5</v>
      </c>
      <c r="AA62" s="237">
        <f t="shared" si="11"/>
        <v>4.5</v>
      </c>
      <c r="AB62" s="237">
        <f t="shared" si="11"/>
        <v>5</v>
      </c>
    </row>
    <row r="63" spans="1:28" x14ac:dyDescent="0.2">
      <c r="A63" s="253"/>
      <c r="B63" s="128" t="s">
        <v>6</v>
      </c>
      <c r="C63" s="26">
        <v>90</v>
      </c>
      <c r="D63" s="26"/>
      <c r="E63" s="26"/>
      <c r="F63" s="26"/>
      <c r="G63" s="26"/>
      <c r="H63" s="26"/>
      <c r="I63" s="26">
        <v>30</v>
      </c>
      <c r="J63" s="26"/>
      <c r="K63" s="26"/>
      <c r="L63" s="26"/>
      <c r="M63" s="38"/>
      <c r="N63" s="38"/>
      <c r="O63" s="99">
        <f>SUM(C63:M63)</f>
        <v>120</v>
      </c>
      <c r="P63" s="129" t="s">
        <v>48</v>
      </c>
      <c r="R63" s="279"/>
      <c r="S63" s="238"/>
      <c r="T63" s="238"/>
      <c r="U63" s="238"/>
      <c r="V63" s="238"/>
      <c r="W63" s="238"/>
      <c r="X63" s="238"/>
      <c r="Y63" s="238"/>
      <c r="Z63" s="238"/>
      <c r="AA63" s="238"/>
      <c r="AB63" s="238"/>
    </row>
    <row r="64" spans="1:28" x14ac:dyDescent="0.2">
      <c r="A64" s="254"/>
      <c r="B64" s="130" t="s">
        <v>45</v>
      </c>
      <c r="C64" s="131">
        <f>RANK(S50,S6:S62,0)</f>
        <v>2</v>
      </c>
      <c r="D64" s="131">
        <f t="shared" ref="D64:L64" si="12">RANK(T50,T6:T62,0)</f>
        <v>2</v>
      </c>
      <c r="E64" s="131">
        <f t="shared" si="12"/>
        <v>4</v>
      </c>
      <c r="F64" s="131">
        <f t="shared" si="12"/>
        <v>7</v>
      </c>
      <c r="G64" s="131">
        <f t="shared" si="12"/>
        <v>5</v>
      </c>
      <c r="H64" s="131">
        <f t="shared" si="12"/>
        <v>7</v>
      </c>
      <c r="I64" s="131">
        <f t="shared" si="12"/>
        <v>4</v>
      </c>
      <c r="J64" s="131">
        <f t="shared" si="12"/>
        <v>8</v>
      </c>
      <c r="K64" s="131">
        <f t="shared" si="12"/>
        <v>9</v>
      </c>
      <c r="L64" s="131">
        <f t="shared" si="12"/>
        <v>11</v>
      </c>
      <c r="M64" s="118"/>
      <c r="N64" s="118"/>
      <c r="O64" s="126">
        <f>IF(O62&gt;0, O62*100, "0")</f>
        <v>3500</v>
      </c>
      <c r="P64" s="132" t="s">
        <v>49</v>
      </c>
      <c r="R64" s="279"/>
      <c r="S64" s="238"/>
      <c r="T64" s="238"/>
      <c r="U64" s="238"/>
      <c r="V64" s="238"/>
      <c r="W64" s="238"/>
      <c r="X64" s="238"/>
      <c r="Y64" s="238"/>
      <c r="Z64" s="238"/>
      <c r="AA64" s="238"/>
      <c r="AB64" s="238"/>
    </row>
    <row r="65" spans="1:28" ht="4.5" customHeight="1" x14ac:dyDescent="0.2">
      <c r="A65" s="120"/>
      <c r="B65" s="121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33"/>
      <c r="P65" s="123"/>
      <c r="R65" s="280"/>
      <c r="S65" s="239"/>
      <c r="T65" s="239"/>
      <c r="U65" s="239"/>
      <c r="V65" s="239"/>
      <c r="W65" s="239"/>
      <c r="X65" s="239"/>
      <c r="Y65" s="239"/>
      <c r="Z65" s="239"/>
      <c r="AA65" s="239"/>
      <c r="AB65" s="239"/>
    </row>
    <row r="66" spans="1:28" x14ac:dyDescent="0.2">
      <c r="A66" s="268" t="s">
        <v>17</v>
      </c>
      <c r="B66" s="107" t="s">
        <v>4</v>
      </c>
      <c r="C66" s="117">
        <v>3</v>
      </c>
      <c r="D66" s="117">
        <v>9</v>
      </c>
      <c r="E66" s="117">
        <v>1</v>
      </c>
      <c r="F66" s="117">
        <v>8</v>
      </c>
      <c r="G66" s="117">
        <v>14</v>
      </c>
      <c r="H66" s="117">
        <v>5</v>
      </c>
      <c r="I66" s="117">
        <v>8</v>
      </c>
      <c r="J66" s="117">
        <v>6</v>
      </c>
      <c r="K66" s="117">
        <v>10</v>
      </c>
      <c r="L66" s="117">
        <v>5</v>
      </c>
      <c r="M66" s="118"/>
      <c r="N66" s="117"/>
      <c r="O66" s="110">
        <f>SUM(C67:L67)</f>
        <v>45.5</v>
      </c>
      <c r="P66" s="111" t="s">
        <v>46</v>
      </c>
      <c r="S66" s="235"/>
      <c r="T66" s="234"/>
      <c r="U66" s="234"/>
      <c r="V66" s="234"/>
      <c r="W66" s="234"/>
      <c r="X66" s="234"/>
      <c r="Y66" s="234"/>
      <c r="Z66" s="234"/>
      <c r="AA66" s="234"/>
      <c r="AB66" s="234"/>
    </row>
    <row r="67" spans="1:28" x14ac:dyDescent="0.2">
      <c r="A67" s="268"/>
      <c r="B67" s="135" t="s">
        <v>5</v>
      </c>
      <c r="C67" s="117">
        <v>6.5</v>
      </c>
      <c r="D67" s="117">
        <v>3.5</v>
      </c>
      <c r="E67" s="117">
        <v>7.5</v>
      </c>
      <c r="F67" s="117">
        <v>4</v>
      </c>
      <c r="G67" s="117">
        <v>1</v>
      </c>
      <c r="H67" s="117">
        <v>5.5</v>
      </c>
      <c r="I67" s="117">
        <v>4</v>
      </c>
      <c r="J67" s="117">
        <v>5</v>
      </c>
      <c r="K67" s="117">
        <v>3</v>
      </c>
      <c r="L67" s="117">
        <v>5.5</v>
      </c>
      <c r="M67" s="118"/>
      <c r="N67" s="118"/>
      <c r="O67" s="110">
        <f>IF(COUNT(C67:L67) &gt; 2, SUM(C67:L67)-MIN(C67:L67)-SMALL(C67:L67,2), SUM(C67:L67))</f>
        <v>41.5</v>
      </c>
      <c r="P67" s="115" t="s">
        <v>57</v>
      </c>
      <c r="S67" s="235"/>
      <c r="T67" s="234"/>
      <c r="U67" s="234"/>
      <c r="V67" s="234"/>
      <c r="W67" s="234"/>
      <c r="X67" s="234"/>
      <c r="Y67" s="234"/>
      <c r="Z67" s="234"/>
      <c r="AA67" s="234"/>
      <c r="AB67" s="234"/>
    </row>
    <row r="68" spans="1:28" x14ac:dyDescent="0.2">
      <c r="A68" s="268"/>
      <c r="B68" s="135" t="s">
        <v>6</v>
      </c>
      <c r="C68" s="138">
        <v>60</v>
      </c>
      <c r="D68" s="138"/>
      <c r="E68" s="138">
        <v>110</v>
      </c>
      <c r="F68" s="138"/>
      <c r="G68" s="138"/>
      <c r="H68" s="138"/>
      <c r="I68" s="138"/>
      <c r="J68" s="138"/>
      <c r="K68" s="138"/>
      <c r="L68" s="138"/>
      <c r="M68" s="117">
        <v>150</v>
      </c>
      <c r="N68" s="117"/>
      <c r="O68" s="100">
        <f>SUM(C68:M68)</f>
        <v>320</v>
      </c>
      <c r="P68" s="115" t="s">
        <v>48</v>
      </c>
      <c r="S68" s="235"/>
      <c r="T68" s="234"/>
      <c r="U68" s="234"/>
      <c r="V68" s="234"/>
      <c r="W68" s="234"/>
      <c r="X68" s="234"/>
      <c r="Y68" s="234"/>
      <c r="Z68" s="234"/>
      <c r="AA68" s="234"/>
      <c r="AB68" s="234"/>
    </row>
    <row r="69" spans="1:28" x14ac:dyDescent="0.2">
      <c r="A69" s="268"/>
      <c r="B69" s="136" t="s">
        <v>45</v>
      </c>
      <c r="C69" s="117">
        <f>RANK(S54,S6:S62,0)</f>
        <v>3</v>
      </c>
      <c r="D69" s="117">
        <f t="shared" ref="D69:L69" si="13">RANK(T54,T6:T62,0)</f>
        <v>3</v>
      </c>
      <c r="E69" s="117">
        <f t="shared" si="13"/>
        <v>1</v>
      </c>
      <c r="F69" s="117">
        <f t="shared" si="13"/>
        <v>1</v>
      </c>
      <c r="G69" s="117">
        <f t="shared" si="13"/>
        <v>3</v>
      </c>
      <c r="H69" s="117">
        <f t="shared" si="13"/>
        <v>2</v>
      </c>
      <c r="I69" s="117">
        <f t="shared" si="13"/>
        <v>4</v>
      </c>
      <c r="J69" s="117">
        <f t="shared" si="13"/>
        <v>1</v>
      </c>
      <c r="K69" s="117">
        <f t="shared" si="13"/>
        <v>4</v>
      </c>
      <c r="L69" s="117">
        <f t="shared" si="13"/>
        <v>3</v>
      </c>
      <c r="M69" s="118"/>
      <c r="N69" s="118"/>
      <c r="O69" s="110">
        <f>IF(O67&gt;0, O67*100, "0")</f>
        <v>4150</v>
      </c>
      <c r="P69" s="119" t="s">
        <v>49</v>
      </c>
      <c r="S69" s="235"/>
      <c r="T69" s="234"/>
      <c r="U69" s="234"/>
      <c r="V69" s="234"/>
      <c r="W69" s="234"/>
      <c r="X69" s="234"/>
      <c r="Y69" s="234"/>
      <c r="Z69" s="234"/>
      <c r="AA69" s="234"/>
      <c r="AB69" s="234"/>
    </row>
    <row r="70" spans="1:28" ht="4.5" customHeight="1" x14ac:dyDescent="0.2">
      <c r="A70" s="120"/>
      <c r="B70" s="121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33"/>
      <c r="P70" s="123"/>
      <c r="S70" s="235"/>
      <c r="T70" s="234"/>
      <c r="U70" s="234"/>
      <c r="V70" s="234"/>
      <c r="W70" s="234"/>
      <c r="X70" s="234"/>
      <c r="Y70" s="234"/>
      <c r="Z70" s="234"/>
      <c r="AA70" s="234"/>
      <c r="AB70" s="234"/>
    </row>
    <row r="71" spans="1:28" x14ac:dyDescent="0.2">
      <c r="A71" s="252" t="s">
        <v>110</v>
      </c>
      <c r="B71" s="124" t="s">
        <v>4</v>
      </c>
      <c r="C71" s="125">
        <v>7</v>
      </c>
      <c r="D71" s="125">
        <v>12</v>
      </c>
      <c r="E71" s="125">
        <v>0</v>
      </c>
      <c r="F71" s="125">
        <v>12</v>
      </c>
      <c r="G71" s="125">
        <v>4</v>
      </c>
      <c r="H71" s="125">
        <v>6</v>
      </c>
      <c r="I71" s="125">
        <v>1</v>
      </c>
      <c r="J71" s="125">
        <v>2</v>
      </c>
      <c r="K71" s="125">
        <v>0</v>
      </c>
      <c r="L71" s="125">
        <v>4</v>
      </c>
      <c r="M71" s="109"/>
      <c r="N71" s="125"/>
      <c r="O71" s="126">
        <f>SUM(C72:L72)</f>
        <v>40</v>
      </c>
      <c r="P71" s="127" t="s">
        <v>46</v>
      </c>
      <c r="S71" s="235"/>
      <c r="T71" s="234"/>
      <c r="U71" s="234"/>
      <c r="V71" s="234"/>
      <c r="W71" s="234"/>
      <c r="X71" s="234"/>
      <c r="Y71" s="234"/>
      <c r="Z71" s="234"/>
      <c r="AA71" s="234"/>
      <c r="AB71" s="234"/>
    </row>
    <row r="72" spans="1:28" x14ac:dyDescent="0.2">
      <c r="A72" s="253"/>
      <c r="B72" s="128" t="s">
        <v>5</v>
      </c>
      <c r="C72" s="125">
        <v>4.5</v>
      </c>
      <c r="D72" s="125">
        <v>2</v>
      </c>
      <c r="E72" s="125">
        <v>0</v>
      </c>
      <c r="F72" s="125">
        <v>2</v>
      </c>
      <c r="G72" s="125">
        <v>6</v>
      </c>
      <c r="H72" s="125">
        <v>5</v>
      </c>
      <c r="I72" s="125">
        <v>7.5</v>
      </c>
      <c r="J72" s="125">
        <v>7</v>
      </c>
      <c r="K72" s="125">
        <v>0</v>
      </c>
      <c r="L72" s="125">
        <v>6</v>
      </c>
      <c r="M72" s="109"/>
      <c r="N72" s="109"/>
      <c r="O72" s="126">
        <f>IF(COUNT(C72:L72) &gt; 2, SUM(C72:L72)-MIN(C72:L72)-SMALL(C72:L72,2), SUM(C72:L72))</f>
        <v>40</v>
      </c>
      <c r="P72" s="129" t="s">
        <v>57</v>
      </c>
      <c r="S72" s="235"/>
      <c r="T72" s="234"/>
      <c r="U72" s="234"/>
      <c r="V72" s="234"/>
      <c r="W72" s="234"/>
      <c r="X72" s="234"/>
      <c r="Y72" s="234"/>
      <c r="Z72" s="234"/>
      <c r="AA72" s="234"/>
      <c r="AB72" s="234"/>
    </row>
    <row r="73" spans="1:28" x14ac:dyDescent="0.2">
      <c r="A73" s="253"/>
      <c r="B73" s="128" t="s">
        <v>6</v>
      </c>
      <c r="C73" s="26"/>
      <c r="D73" s="26"/>
      <c r="E73" s="26"/>
      <c r="F73" s="26"/>
      <c r="G73" s="26">
        <v>30</v>
      </c>
      <c r="H73" s="26"/>
      <c r="I73" s="26">
        <v>120</v>
      </c>
      <c r="J73" s="26">
        <v>80</v>
      </c>
      <c r="K73" s="26"/>
      <c r="L73" s="26">
        <v>20</v>
      </c>
      <c r="M73" s="38">
        <v>25</v>
      </c>
      <c r="N73" s="38"/>
      <c r="O73" s="99">
        <f>SUM(C73:M73)</f>
        <v>275</v>
      </c>
      <c r="P73" s="129" t="s">
        <v>48</v>
      </c>
      <c r="S73" s="235"/>
      <c r="T73" s="234"/>
      <c r="U73" s="234"/>
      <c r="V73" s="234"/>
      <c r="W73" s="234"/>
      <c r="X73" s="234"/>
      <c r="Y73" s="234"/>
      <c r="Z73" s="234"/>
      <c r="AA73" s="234"/>
      <c r="AB73" s="234"/>
    </row>
    <row r="74" spans="1:28" x14ac:dyDescent="0.2">
      <c r="A74" s="254"/>
      <c r="B74" s="130" t="s">
        <v>45</v>
      </c>
      <c r="C74" s="131">
        <f>RANK(S58,S6:S62,0)</f>
        <v>7</v>
      </c>
      <c r="D74" s="131">
        <f t="shared" ref="D74:L74" si="14">RANK(T58,T6:T62,0)</f>
        <v>11</v>
      </c>
      <c r="E74" s="131">
        <f t="shared" si="14"/>
        <v>14</v>
      </c>
      <c r="F74" s="131">
        <f t="shared" si="14"/>
        <v>14</v>
      </c>
      <c r="G74" s="131">
        <f t="shared" si="14"/>
        <v>13</v>
      </c>
      <c r="H74" s="131">
        <f t="shared" si="14"/>
        <v>11</v>
      </c>
      <c r="I74" s="131">
        <f t="shared" si="14"/>
        <v>10</v>
      </c>
      <c r="J74" s="131">
        <f t="shared" si="14"/>
        <v>3</v>
      </c>
      <c r="K74" s="131">
        <f t="shared" si="14"/>
        <v>7</v>
      </c>
      <c r="L74" s="131">
        <f t="shared" si="14"/>
        <v>4</v>
      </c>
      <c r="M74" s="118"/>
      <c r="N74" s="118"/>
      <c r="O74" s="126">
        <f>IF(O72&gt;0, O72*100, "0")</f>
        <v>4000</v>
      </c>
      <c r="P74" s="132" t="s">
        <v>49</v>
      </c>
      <c r="S74" s="235"/>
      <c r="T74" s="234"/>
      <c r="U74" s="234"/>
      <c r="V74" s="234"/>
      <c r="W74" s="234"/>
      <c r="X74" s="234"/>
      <c r="Y74" s="234"/>
      <c r="Z74" s="234"/>
      <c r="AA74" s="234"/>
      <c r="AB74" s="234"/>
    </row>
    <row r="75" spans="1:28" ht="4.5" customHeight="1" x14ac:dyDescent="0.2">
      <c r="A75" s="120"/>
      <c r="B75" s="121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33"/>
      <c r="P75" s="123"/>
      <c r="S75" s="235"/>
      <c r="T75" s="234"/>
      <c r="U75" s="234"/>
      <c r="V75" s="234"/>
      <c r="W75" s="234"/>
      <c r="X75" s="234"/>
      <c r="Y75" s="234"/>
      <c r="Z75" s="234"/>
      <c r="AA75" s="234"/>
      <c r="AB75" s="234"/>
    </row>
    <row r="76" spans="1:28" x14ac:dyDescent="0.2">
      <c r="A76" s="268" t="s">
        <v>19</v>
      </c>
      <c r="B76" s="107" t="s">
        <v>4</v>
      </c>
      <c r="C76" s="117">
        <v>10</v>
      </c>
      <c r="D76" s="117">
        <v>0</v>
      </c>
      <c r="E76" s="117">
        <v>6</v>
      </c>
      <c r="F76" s="117">
        <v>13</v>
      </c>
      <c r="G76" s="117">
        <v>0</v>
      </c>
      <c r="H76" s="117">
        <v>1</v>
      </c>
      <c r="I76" s="117">
        <v>14</v>
      </c>
      <c r="J76" s="117">
        <v>1</v>
      </c>
      <c r="K76" s="117">
        <v>7</v>
      </c>
      <c r="L76" s="117">
        <v>6</v>
      </c>
      <c r="M76" s="118"/>
      <c r="N76" s="117"/>
      <c r="O76" s="110">
        <f>SUM(C77:L77)</f>
        <v>35</v>
      </c>
      <c r="P76" s="111" t="s">
        <v>46</v>
      </c>
    </row>
    <row r="77" spans="1:28" x14ac:dyDescent="0.2">
      <c r="A77" s="268"/>
      <c r="B77" s="135" t="s">
        <v>5</v>
      </c>
      <c r="C77" s="117">
        <v>3</v>
      </c>
      <c r="D77" s="117">
        <v>0</v>
      </c>
      <c r="E77" s="117">
        <v>5</v>
      </c>
      <c r="F77" s="117">
        <v>1.5</v>
      </c>
      <c r="G77" s="117">
        <v>0</v>
      </c>
      <c r="H77" s="117">
        <v>7.5</v>
      </c>
      <c r="I77" s="117">
        <v>1</v>
      </c>
      <c r="J77" s="117">
        <v>7.5</v>
      </c>
      <c r="K77" s="117">
        <v>4.5</v>
      </c>
      <c r="L77" s="117">
        <v>5</v>
      </c>
      <c r="M77" s="118"/>
      <c r="N77" s="118"/>
      <c r="O77" s="110">
        <f>IF(COUNT(C77:L77) &gt; 2, SUM(C77:L77)-MIN(C77:L77)-SMALL(C77:L77,2), SUM(C77:L77))</f>
        <v>35</v>
      </c>
      <c r="P77" s="115" t="s">
        <v>57</v>
      </c>
    </row>
    <row r="78" spans="1:28" x14ac:dyDescent="0.2">
      <c r="A78" s="268"/>
      <c r="B78" s="135" t="s">
        <v>6</v>
      </c>
      <c r="C78" s="138"/>
      <c r="D78" s="117"/>
      <c r="E78" s="117"/>
      <c r="F78" s="117"/>
      <c r="G78" s="117"/>
      <c r="H78" s="117">
        <v>110</v>
      </c>
      <c r="I78" s="117"/>
      <c r="J78" s="117">
        <v>110</v>
      </c>
      <c r="K78" s="117"/>
      <c r="L78" s="117"/>
      <c r="M78" s="117"/>
      <c r="N78" s="117"/>
      <c r="O78" s="100">
        <f>SUM(C78:M78)</f>
        <v>220</v>
      </c>
      <c r="P78" s="115" t="s">
        <v>48</v>
      </c>
    </row>
    <row r="79" spans="1:28" x14ac:dyDescent="0.2">
      <c r="A79" s="268"/>
      <c r="B79" s="136" t="s">
        <v>45</v>
      </c>
      <c r="C79" s="117">
        <f>RANK(S62,S6:S62,0)</f>
        <v>10</v>
      </c>
      <c r="D79" s="117">
        <f t="shared" ref="D79:L79" si="15">RANK(T62,T6:T62,0)</f>
        <v>15</v>
      </c>
      <c r="E79" s="117">
        <f t="shared" si="15"/>
        <v>12</v>
      </c>
      <c r="F79" s="117">
        <f t="shared" si="15"/>
        <v>15</v>
      </c>
      <c r="G79" s="117">
        <f t="shared" si="15"/>
        <v>15</v>
      </c>
      <c r="H79" s="117">
        <f t="shared" si="15"/>
        <v>15</v>
      </c>
      <c r="I79" s="117">
        <f t="shared" si="15"/>
        <v>15</v>
      </c>
      <c r="J79" s="117">
        <f t="shared" si="15"/>
        <v>15</v>
      </c>
      <c r="K79" s="117">
        <f t="shared" si="15"/>
        <v>15</v>
      </c>
      <c r="L79" s="117">
        <f t="shared" si="15"/>
        <v>15</v>
      </c>
      <c r="M79" s="118"/>
      <c r="N79" s="118"/>
      <c r="O79" s="110">
        <f>IF(O77&gt;0, O77*100, "0")</f>
        <v>3500</v>
      </c>
      <c r="P79" s="119" t="s">
        <v>49</v>
      </c>
    </row>
    <row r="80" spans="1:28" ht="6.75" customHeight="1" x14ac:dyDescent="0.2">
      <c r="A80" s="120"/>
      <c r="B80" s="121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33"/>
      <c r="P80" s="123"/>
    </row>
  </sheetData>
  <mergeCells count="212">
    <mergeCell ref="AA6:AA9"/>
    <mergeCell ref="AB6:AB9"/>
    <mergeCell ref="R10:R13"/>
    <mergeCell ref="S10:S13"/>
    <mergeCell ref="T10:T13"/>
    <mergeCell ref="U10:U13"/>
    <mergeCell ref="V10:V13"/>
    <mergeCell ref="W10:W13"/>
    <mergeCell ref="X10:X13"/>
    <mergeCell ref="Y10:Y13"/>
    <mergeCell ref="U6:U9"/>
    <mergeCell ref="V6:V9"/>
    <mergeCell ref="W6:W9"/>
    <mergeCell ref="X6:X9"/>
    <mergeCell ref="Y6:Y9"/>
    <mergeCell ref="Z6:Z9"/>
    <mergeCell ref="Z10:Z13"/>
    <mergeCell ref="AA10:AA13"/>
    <mergeCell ref="R22:R25"/>
    <mergeCell ref="S22:S25"/>
    <mergeCell ref="T22:T25"/>
    <mergeCell ref="U22:U25"/>
    <mergeCell ref="A1:E1"/>
    <mergeCell ref="A5:B5"/>
    <mergeCell ref="A6:A9"/>
    <mergeCell ref="R6:R9"/>
    <mergeCell ref="S6:S9"/>
    <mergeCell ref="T6:T9"/>
    <mergeCell ref="W18:W21"/>
    <mergeCell ref="X18:X21"/>
    <mergeCell ref="Y18:Y21"/>
    <mergeCell ref="Z18:Z21"/>
    <mergeCell ref="AB10:AB13"/>
    <mergeCell ref="A11:A14"/>
    <mergeCell ref="R14:R17"/>
    <mergeCell ref="S14:S17"/>
    <mergeCell ref="T14:T17"/>
    <mergeCell ref="U14:U17"/>
    <mergeCell ref="V14:V17"/>
    <mergeCell ref="W14:W17"/>
    <mergeCell ref="X14:X17"/>
    <mergeCell ref="Y14:Y17"/>
    <mergeCell ref="Z14:Z17"/>
    <mergeCell ref="AA14:AA17"/>
    <mergeCell ref="AB14:AB17"/>
    <mergeCell ref="A16:A19"/>
    <mergeCell ref="R18:R21"/>
    <mergeCell ref="S18:S21"/>
    <mergeCell ref="T18:T21"/>
    <mergeCell ref="U18:U21"/>
    <mergeCell ref="AB18:AB21"/>
    <mergeCell ref="A21:A24"/>
    <mergeCell ref="X34:X37"/>
    <mergeCell ref="Y34:Y37"/>
    <mergeCell ref="Z34:Z37"/>
    <mergeCell ref="AA18:AA21"/>
    <mergeCell ref="Z22:Z25"/>
    <mergeCell ref="AA22:AA25"/>
    <mergeCell ref="AB22:AB25"/>
    <mergeCell ref="A26:A29"/>
    <mergeCell ref="R26:R29"/>
    <mergeCell ref="S26:S29"/>
    <mergeCell ref="T26:T29"/>
    <mergeCell ref="U26:U29"/>
    <mergeCell ref="V26:V29"/>
    <mergeCell ref="W26:W29"/>
    <mergeCell ref="X26:X29"/>
    <mergeCell ref="Y26:Y29"/>
    <mergeCell ref="Z26:Z29"/>
    <mergeCell ref="AA26:AA29"/>
    <mergeCell ref="AB26:AB29"/>
    <mergeCell ref="V22:V25"/>
    <mergeCell ref="W22:W25"/>
    <mergeCell ref="X22:X25"/>
    <mergeCell ref="Y22:Y25"/>
    <mergeCell ref="V18:V21"/>
    <mergeCell ref="AA34:AA37"/>
    <mergeCell ref="AB34:AB37"/>
    <mergeCell ref="A31:A34"/>
    <mergeCell ref="R34:R37"/>
    <mergeCell ref="S34:S37"/>
    <mergeCell ref="T34:T37"/>
    <mergeCell ref="U34:U37"/>
    <mergeCell ref="V34:V37"/>
    <mergeCell ref="A36:A39"/>
    <mergeCell ref="R38:R41"/>
    <mergeCell ref="S38:S41"/>
    <mergeCell ref="T38:T41"/>
    <mergeCell ref="W30:W33"/>
    <mergeCell ref="X30:X33"/>
    <mergeCell ref="Y30:Y33"/>
    <mergeCell ref="Z30:Z33"/>
    <mergeCell ref="AA30:AA33"/>
    <mergeCell ref="AB30:AB33"/>
    <mergeCell ref="R30:R33"/>
    <mergeCell ref="S30:S33"/>
    <mergeCell ref="T30:T33"/>
    <mergeCell ref="U30:U33"/>
    <mergeCell ref="V30:V33"/>
    <mergeCell ref="W34:W37"/>
    <mergeCell ref="A46:A49"/>
    <mergeCell ref="R46:R49"/>
    <mergeCell ref="S46:S49"/>
    <mergeCell ref="T46:T49"/>
    <mergeCell ref="U46:U49"/>
    <mergeCell ref="V46:V49"/>
    <mergeCell ref="AA38:AA41"/>
    <mergeCell ref="AB38:AB41"/>
    <mergeCell ref="A41:A44"/>
    <mergeCell ref="R42:R45"/>
    <mergeCell ref="S42:S45"/>
    <mergeCell ref="T42:T45"/>
    <mergeCell ref="U42:U45"/>
    <mergeCell ref="V42:V45"/>
    <mergeCell ref="W42:W45"/>
    <mergeCell ref="X42:X45"/>
    <mergeCell ref="U38:U41"/>
    <mergeCell ref="V38:V41"/>
    <mergeCell ref="W38:W41"/>
    <mergeCell ref="X38:X41"/>
    <mergeCell ref="Y38:Y41"/>
    <mergeCell ref="Z38:Z41"/>
    <mergeCell ref="W46:W49"/>
    <mergeCell ref="X46:X49"/>
    <mergeCell ref="Y46:Y49"/>
    <mergeCell ref="Z46:Z49"/>
    <mergeCell ref="AA46:AA49"/>
    <mergeCell ref="AB46:AB49"/>
    <mergeCell ref="Y42:Y45"/>
    <mergeCell ref="Z42:Z45"/>
    <mergeCell ref="AA42:AA45"/>
    <mergeCell ref="AB42:AB45"/>
    <mergeCell ref="X50:X53"/>
    <mergeCell ref="Y50:Y53"/>
    <mergeCell ref="Z50:Z53"/>
    <mergeCell ref="AA50:AA53"/>
    <mergeCell ref="AB50:AB53"/>
    <mergeCell ref="AA58:AA61"/>
    <mergeCell ref="AB58:AB61"/>
    <mergeCell ref="A61:A64"/>
    <mergeCell ref="S62:S65"/>
    <mergeCell ref="T62:T65"/>
    <mergeCell ref="A51:A54"/>
    <mergeCell ref="R54:R57"/>
    <mergeCell ref="S54:S57"/>
    <mergeCell ref="T54:T57"/>
    <mergeCell ref="U54:U57"/>
    <mergeCell ref="R50:R53"/>
    <mergeCell ref="S50:S53"/>
    <mergeCell ref="T50:T53"/>
    <mergeCell ref="U50:U53"/>
    <mergeCell ref="Z62:Z65"/>
    <mergeCell ref="AA62:AA65"/>
    <mergeCell ref="AB62:AB65"/>
    <mergeCell ref="X62:X65"/>
    <mergeCell ref="T70:T73"/>
    <mergeCell ref="U70:U73"/>
    <mergeCell ref="V70:V73"/>
    <mergeCell ref="W70:W73"/>
    <mergeCell ref="Y62:Y65"/>
    <mergeCell ref="V50:V53"/>
    <mergeCell ref="W50:W53"/>
    <mergeCell ref="AB54:AB57"/>
    <mergeCell ref="A56:A59"/>
    <mergeCell ref="R58:R61"/>
    <mergeCell ref="S58:S61"/>
    <mergeCell ref="T58:T61"/>
    <mergeCell ref="U58:U61"/>
    <mergeCell ref="V58:V61"/>
    <mergeCell ref="W58:W61"/>
    <mergeCell ref="X58:X61"/>
    <mergeCell ref="Y58:Y61"/>
    <mergeCell ref="V54:V57"/>
    <mergeCell ref="W54:W57"/>
    <mergeCell ref="X54:X57"/>
    <mergeCell ref="Y54:Y57"/>
    <mergeCell ref="Z54:Z57"/>
    <mergeCell ref="AA54:AA57"/>
    <mergeCell ref="Z58:Z61"/>
    <mergeCell ref="A66:A69"/>
    <mergeCell ref="S66:S69"/>
    <mergeCell ref="T66:T69"/>
    <mergeCell ref="U66:U69"/>
    <mergeCell ref="V66:V69"/>
    <mergeCell ref="W66:W69"/>
    <mergeCell ref="U62:U65"/>
    <mergeCell ref="V62:V65"/>
    <mergeCell ref="W62:W65"/>
    <mergeCell ref="A76:A79"/>
    <mergeCell ref="R62:R65"/>
    <mergeCell ref="W74:W75"/>
    <mergeCell ref="X74:X75"/>
    <mergeCell ref="Y74:Y75"/>
    <mergeCell ref="Z74:Z75"/>
    <mergeCell ref="AA74:AA75"/>
    <mergeCell ref="AB74:AB75"/>
    <mergeCell ref="X70:X73"/>
    <mergeCell ref="Y70:Y73"/>
    <mergeCell ref="Z70:Z73"/>
    <mergeCell ref="AA70:AA73"/>
    <mergeCell ref="AB70:AB73"/>
    <mergeCell ref="A71:A74"/>
    <mergeCell ref="S74:S75"/>
    <mergeCell ref="T74:T75"/>
    <mergeCell ref="U74:U75"/>
    <mergeCell ref="V74:V75"/>
    <mergeCell ref="X66:X69"/>
    <mergeCell ref="Y66:Y69"/>
    <mergeCell ref="Z66:Z69"/>
    <mergeCell ref="AA66:AA69"/>
    <mergeCell ref="AB66:AB69"/>
    <mergeCell ref="S70:S7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B75"/>
  <sheetViews>
    <sheetView topLeftCell="C1" zoomScale="85" zoomScaleNormal="85" workbookViewId="0">
      <selection activeCell="AF46" sqref="AF46"/>
    </sheetView>
  </sheetViews>
  <sheetFormatPr defaultColWidth="8.7109375" defaultRowHeight="12.75" x14ac:dyDescent="0.2"/>
  <cols>
    <col min="1" max="1" width="17.28515625" style="101" customWidth="1"/>
    <col min="2" max="2" width="8.7109375" style="101"/>
    <col min="3" max="15" width="8.7109375" style="101" customWidth="1"/>
    <col min="16" max="16" width="26.85546875" style="101" bestFit="1" customWidth="1"/>
    <col min="17" max="17" width="8.7109375" style="101" customWidth="1"/>
    <col min="18" max="18" width="8.7109375" style="101" hidden="1" customWidth="1"/>
    <col min="19" max="27" width="7.140625" style="101" hidden="1" customWidth="1"/>
    <col min="28" max="28" width="8.28515625" style="101" hidden="1" customWidth="1"/>
    <col min="29" max="16384" width="8.7109375" style="101"/>
  </cols>
  <sheetData>
    <row r="1" spans="1:28" ht="20.25" x14ac:dyDescent="0.3">
      <c r="A1" s="258" t="s">
        <v>10</v>
      </c>
      <c r="B1" s="258"/>
      <c r="C1" s="258"/>
      <c r="D1" s="258"/>
      <c r="E1" s="258"/>
      <c r="O1" s="148"/>
    </row>
    <row r="2" spans="1:28" ht="10.5" customHeight="1" x14ac:dyDescent="0.3">
      <c r="A2" s="103"/>
      <c r="O2" s="148"/>
    </row>
    <row r="3" spans="1:28" x14ac:dyDescent="0.2">
      <c r="A3" s="104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</row>
    <row r="4" spans="1:28" x14ac:dyDescent="0.2">
      <c r="C4" s="148">
        <v>1</v>
      </c>
      <c r="D4" s="148">
        <v>2</v>
      </c>
      <c r="E4" s="148">
        <v>3</v>
      </c>
      <c r="F4" s="148">
        <v>4</v>
      </c>
      <c r="G4" s="148">
        <v>5</v>
      </c>
      <c r="H4" s="148">
        <v>6</v>
      </c>
      <c r="I4" s="148">
        <v>7</v>
      </c>
      <c r="J4" s="148">
        <v>8</v>
      </c>
      <c r="K4" s="148">
        <v>9</v>
      </c>
      <c r="L4" s="148">
        <v>10</v>
      </c>
      <c r="M4" s="148" t="s">
        <v>116</v>
      </c>
      <c r="N4" s="148" t="s">
        <v>117</v>
      </c>
      <c r="O4" s="148"/>
    </row>
    <row r="5" spans="1:28" ht="13.5" thickBot="1" x14ac:dyDescent="0.25">
      <c r="A5" s="259" t="s">
        <v>7</v>
      </c>
      <c r="B5" s="260"/>
      <c r="C5" s="105">
        <v>41282</v>
      </c>
      <c r="D5" s="105">
        <v>41289</v>
      </c>
      <c r="E5" s="105">
        <v>41296</v>
      </c>
      <c r="F5" s="105">
        <v>41303</v>
      </c>
      <c r="G5" s="105">
        <v>41310</v>
      </c>
      <c r="H5" s="105">
        <v>41317</v>
      </c>
      <c r="I5" s="105">
        <v>41324</v>
      </c>
      <c r="J5" s="105">
        <v>41331</v>
      </c>
      <c r="K5" s="105">
        <v>41338</v>
      </c>
      <c r="L5" s="105">
        <v>41345</v>
      </c>
      <c r="M5" s="105"/>
      <c r="N5" s="105">
        <v>41352</v>
      </c>
      <c r="O5" s="106" t="s">
        <v>9</v>
      </c>
      <c r="S5" s="139" t="s">
        <v>130</v>
      </c>
      <c r="T5" s="139" t="s">
        <v>131</v>
      </c>
      <c r="U5" s="139" t="s">
        <v>132</v>
      </c>
      <c r="V5" s="139" t="s">
        <v>133</v>
      </c>
      <c r="W5" s="139" t="s">
        <v>134</v>
      </c>
      <c r="X5" s="139" t="s">
        <v>135</v>
      </c>
      <c r="Y5" s="139" t="s">
        <v>136</v>
      </c>
      <c r="Z5" s="139" t="s">
        <v>137</v>
      </c>
      <c r="AA5" s="139" t="s">
        <v>138</v>
      </c>
      <c r="AB5" s="139" t="s">
        <v>139</v>
      </c>
    </row>
    <row r="6" spans="1:28" x14ac:dyDescent="0.2">
      <c r="A6" s="271" t="s">
        <v>140</v>
      </c>
      <c r="B6" s="107" t="s">
        <v>4</v>
      </c>
      <c r="C6" s="108">
        <v>12</v>
      </c>
      <c r="D6" s="108">
        <v>2</v>
      </c>
      <c r="E6" s="108">
        <v>6</v>
      </c>
      <c r="F6" s="108">
        <v>1</v>
      </c>
      <c r="G6" s="108">
        <v>8</v>
      </c>
      <c r="H6" s="108">
        <v>3</v>
      </c>
      <c r="I6" s="108">
        <v>11</v>
      </c>
      <c r="J6" s="108">
        <v>2</v>
      </c>
      <c r="K6" s="108">
        <v>9</v>
      </c>
      <c r="L6" s="108">
        <v>4</v>
      </c>
      <c r="M6" s="109"/>
      <c r="N6" s="108"/>
      <c r="O6" s="110">
        <f>SUM(C7:L7)</f>
        <v>46</v>
      </c>
      <c r="P6" s="111" t="s">
        <v>46</v>
      </c>
      <c r="R6" s="272" t="s">
        <v>140</v>
      </c>
      <c r="S6" s="241">
        <f>IF(COUNT(C7:C7) &gt; 2, SUM(C7:C7)-MIN(C7:C7)-SMALL(C7:C7,2), SUM(C7:C7))</f>
        <v>1.5</v>
      </c>
      <c r="T6" s="241">
        <f>IF(COUNT(C7:D7) &gt; 2, SUM(C7:D7)-MIN(C7:D7)-SMALL(C7:D7,2), SUM(C7:D7))</f>
        <v>8</v>
      </c>
      <c r="U6" s="241">
        <f>IF(COUNT(C7:E7) &gt; 2, SUM(C7:E7)-MIN(C7:E7)-SMALL(C7:E7,2), SUM(C7:E7))</f>
        <v>6.5</v>
      </c>
      <c r="V6" s="241">
        <f>IF(COUNT(C7:F7) &gt; 2, SUM(C7:F7)-MIN(C7:F7)-SMALL(C7:F7,2), SUM(C7:F7))</f>
        <v>13.5</v>
      </c>
      <c r="W6" s="240">
        <f>IF(COUNT(C7:G7) &gt; 2, SUM(C7:G7)-MIN(C7:G7)-SMALL(C7:G7,2), SUM(C7:G7))</f>
        <v>18</v>
      </c>
      <c r="X6" s="240">
        <f>IF(COUNT(C7:H7) &gt; 2, SUM(C7:H7)-MIN(C7:H7)-SMALL(C7:H7,2), SUM(C7:H7))</f>
        <v>24</v>
      </c>
      <c r="Y6" s="240">
        <f>IF(COUNT(C7:I7) &gt; 2, SUM(C7:I7)-MIN(C7:I7)-SMALL(C7:I7,2), SUM(C7:I7))</f>
        <v>27.5</v>
      </c>
      <c r="Z6" s="240">
        <f>IF(COUNT(C7:J7) &gt; 2, SUM(C7:J7)-MIN(C7:J7)-SMALL(C7:J7,2), SUM(C7:J7))</f>
        <v>34</v>
      </c>
      <c r="AA6" s="240">
        <f>IF(COUNT(C7:K7) &gt; 2, SUM(C7:K7)-MIN(C7:K7)-SMALL(C7:K7,2), SUM(C7:K7))</f>
        <v>37</v>
      </c>
      <c r="AB6" s="240">
        <f>IF(COUNT(C7:L7) &gt; 2, SUM(C7:L7)-MIN(C7:L7)-SMALL(C7:L7,2), SUM(C7:L7))</f>
        <v>42.5</v>
      </c>
    </row>
    <row r="7" spans="1:28" x14ac:dyDescent="0.2">
      <c r="A7" s="262"/>
      <c r="B7" s="112" t="s">
        <v>5</v>
      </c>
      <c r="C7" s="113">
        <v>1.5</v>
      </c>
      <c r="D7" s="113">
        <v>6.5</v>
      </c>
      <c r="E7" s="113">
        <v>4.5</v>
      </c>
      <c r="F7" s="113">
        <v>7</v>
      </c>
      <c r="G7" s="113">
        <v>3.5</v>
      </c>
      <c r="H7" s="113">
        <v>6</v>
      </c>
      <c r="I7" s="113">
        <v>2</v>
      </c>
      <c r="J7" s="113">
        <v>6.5</v>
      </c>
      <c r="K7" s="113">
        <v>3</v>
      </c>
      <c r="L7" s="113">
        <v>5.5</v>
      </c>
      <c r="M7" s="114"/>
      <c r="N7" s="114"/>
      <c r="O7" s="110">
        <f>IF(COUNT(C7:L7) &gt; 2, SUM(C7:L7)-MIN(C7:L7)-SMALL(C7:L7,2), SUM(C7:L7))</f>
        <v>42.5</v>
      </c>
      <c r="P7" s="115" t="s">
        <v>57</v>
      </c>
      <c r="R7" s="249"/>
      <c r="S7" s="236"/>
      <c r="T7" s="236"/>
      <c r="U7" s="236"/>
      <c r="V7" s="236"/>
      <c r="W7" s="238"/>
      <c r="X7" s="238"/>
      <c r="Y7" s="238"/>
      <c r="Z7" s="238"/>
      <c r="AA7" s="238"/>
      <c r="AB7" s="238"/>
    </row>
    <row r="8" spans="1:28" x14ac:dyDescent="0.2">
      <c r="A8" s="262"/>
      <c r="B8" s="112" t="s">
        <v>6</v>
      </c>
      <c r="C8" s="36"/>
      <c r="D8" s="36">
        <v>80</v>
      </c>
      <c r="E8" s="36"/>
      <c r="F8" s="36">
        <v>110</v>
      </c>
      <c r="G8" s="36"/>
      <c r="H8" s="36">
        <v>60</v>
      </c>
      <c r="I8" s="36"/>
      <c r="J8" s="36">
        <v>80</v>
      </c>
      <c r="K8" s="36"/>
      <c r="L8" s="36">
        <v>20</v>
      </c>
      <c r="M8" s="59">
        <v>75</v>
      </c>
      <c r="N8" s="59"/>
      <c r="O8" s="100">
        <f>SUM(C8:M8)</f>
        <v>425</v>
      </c>
      <c r="P8" s="115" t="s">
        <v>48</v>
      </c>
      <c r="R8" s="249"/>
      <c r="S8" s="236"/>
      <c r="T8" s="236"/>
      <c r="U8" s="236"/>
      <c r="V8" s="236"/>
      <c r="W8" s="238"/>
      <c r="X8" s="238"/>
      <c r="Y8" s="238"/>
      <c r="Z8" s="238"/>
      <c r="AA8" s="238"/>
      <c r="AB8" s="238"/>
    </row>
    <row r="9" spans="1:28" x14ac:dyDescent="0.2">
      <c r="A9" s="263"/>
      <c r="B9" s="116" t="s">
        <v>45</v>
      </c>
      <c r="C9" s="117">
        <f t="shared" ref="C9:L9" si="0">RANK(S6,S6:S61,0)</f>
        <v>12</v>
      </c>
      <c r="D9" s="117">
        <f t="shared" si="0"/>
        <v>7</v>
      </c>
      <c r="E9" s="117">
        <f t="shared" si="0"/>
        <v>4</v>
      </c>
      <c r="F9" s="117">
        <f t="shared" si="0"/>
        <v>1</v>
      </c>
      <c r="G9" s="117">
        <f t="shared" si="0"/>
        <v>3</v>
      </c>
      <c r="H9" s="117">
        <f t="shared" si="0"/>
        <v>1</v>
      </c>
      <c r="I9" s="117">
        <f t="shared" si="0"/>
        <v>4</v>
      </c>
      <c r="J9" s="117">
        <f t="shared" si="0"/>
        <v>2</v>
      </c>
      <c r="K9" s="117">
        <f t="shared" si="0"/>
        <v>4</v>
      </c>
      <c r="L9" s="117">
        <f t="shared" si="0"/>
        <v>4</v>
      </c>
      <c r="M9" s="118"/>
      <c r="N9" s="118"/>
      <c r="O9" s="110">
        <f>IF(O7&gt;0, O7*243.903, "0")</f>
        <v>10365.877500000001</v>
      </c>
      <c r="P9" s="119" t="s">
        <v>49</v>
      </c>
      <c r="R9" s="249"/>
      <c r="S9" s="236"/>
      <c r="T9" s="236"/>
      <c r="U9" s="236"/>
      <c r="V9" s="236"/>
      <c r="W9" s="239"/>
      <c r="X9" s="239"/>
      <c r="Y9" s="239"/>
      <c r="Z9" s="239"/>
      <c r="AA9" s="239"/>
      <c r="AB9" s="239"/>
    </row>
    <row r="10" spans="1:28" ht="4.5" customHeight="1" x14ac:dyDescent="0.2">
      <c r="A10" s="120">
        <v>0</v>
      </c>
      <c r="B10" s="121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3"/>
      <c r="R10" s="250" t="s">
        <v>146</v>
      </c>
      <c r="S10" s="236">
        <f>IF(COUNT(C12:C12) &gt; 2, SUM(C12:C12)-MIN(C12:C12)-SMALL(C12:C12,2), SUM(C12:C12))</f>
        <v>4.5</v>
      </c>
      <c r="T10" s="237">
        <f>IF(COUNT(C12:D12) &gt; 2, SUM(C12:D12)-MIN(C12:D12)-SMALL(C12:D12,2), SUM(C12:D12))</f>
        <v>8.5</v>
      </c>
      <c r="U10" s="237">
        <f>IF(COUNT(C12:E12) &gt; 2, SUM(C12:E12)-MIN(C12:E12)-SMALL(C12:E12,2), SUM(C12:E12))</f>
        <v>4.5</v>
      </c>
      <c r="V10" s="237">
        <f>IF(COUNT(C12:F12) &gt; 2, SUM(C12:F12)-MIN(C12:F12)-SMALL(C12:F12,2), SUM(C12:F12))</f>
        <v>10</v>
      </c>
      <c r="W10" s="237">
        <f>IF(COUNT(C12:G12) &gt; 2, SUM(C12:G12)-MIN(C12:G12)-SMALL(C12:G12,2), SUM(C12:G12))</f>
        <v>15.5</v>
      </c>
      <c r="X10" s="237">
        <f>IF(COUNT(C12:H12) &gt; 2, SUM(C12:H12)-MIN(C12:H12)-SMALL(C12:H12,2), SUM(C12:H12))</f>
        <v>20.5</v>
      </c>
      <c r="Y10" s="237">
        <f>IF(COUNT(C12:I12) &gt; 2, SUM(C12:I12)-MIN(C12:I12)-SMALL(C12:I12,2), SUM(C12:I12))</f>
        <v>24.5</v>
      </c>
      <c r="Z10" s="237">
        <f>IF(COUNT(C12:J12) &gt; 2, SUM(C12:J12)-MIN(C12:J12)-SMALL(C12:J12,2), SUM(C12:J12))</f>
        <v>29</v>
      </c>
      <c r="AA10" s="237">
        <f>IF(COUNT(C12:K12) &gt; 2, SUM(C12:K12)-MIN(C12:K12)-SMALL(C12:K12,2), SUM(C12:K12))</f>
        <v>32.5</v>
      </c>
      <c r="AB10" s="237">
        <f>IF(COUNT(C12:L12) &gt; 2, SUM(C12:L12)-MIN(C12:L12)-SMALL(C12:L12,2), SUM(C12:L12))</f>
        <v>35.5</v>
      </c>
    </row>
    <row r="11" spans="1:28" x14ac:dyDescent="0.2">
      <c r="A11" s="264" t="s">
        <v>146</v>
      </c>
      <c r="B11" s="124" t="s">
        <v>4</v>
      </c>
      <c r="C11" s="125">
        <v>6</v>
      </c>
      <c r="D11" s="125">
        <v>7</v>
      </c>
      <c r="E11" s="125">
        <v>10</v>
      </c>
      <c r="F11" s="125">
        <v>4</v>
      </c>
      <c r="G11" s="125">
        <v>4</v>
      </c>
      <c r="H11" s="125">
        <v>5</v>
      </c>
      <c r="I11" s="125">
        <v>8</v>
      </c>
      <c r="J11" s="125">
        <v>6</v>
      </c>
      <c r="K11" s="125">
        <v>0</v>
      </c>
      <c r="L11" s="125">
        <v>9</v>
      </c>
      <c r="M11" s="109"/>
      <c r="N11" s="125"/>
      <c r="O11" s="126">
        <f>SUM(C12:L12)</f>
        <v>38</v>
      </c>
      <c r="P11" s="127" t="s">
        <v>46</v>
      </c>
      <c r="R11" s="250"/>
      <c r="S11" s="236"/>
      <c r="T11" s="238"/>
      <c r="U11" s="238"/>
      <c r="V11" s="238"/>
      <c r="W11" s="238"/>
      <c r="X11" s="238"/>
      <c r="Y11" s="238"/>
      <c r="Z11" s="238"/>
      <c r="AA11" s="238"/>
      <c r="AB11" s="238"/>
    </row>
    <row r="12" spans="1:28" x14ac:dyDescent="0.2">
      <c r="A12" s="265"/>
      <c r="B12" s="128" t="s">
        <v>5</v>
      </c>
      <c r="C12" s="125">
        <v>4.5</v>
      </c>
      <c r="D12" s="125">
        <v>4</v>
      </c>
      <c r="E12" s="125">
        <v>2.5</v>
      </c>
      <c r="F12" s="125">
        <v>5.5</v>
      </c>
      <c r="G12" s="125">
        <v>5.5</v>
      </c>
      <c r="H12" s="125">
        <v>5</v>
      </c>
      <c r="I12" s="125">
        <v>3.5</v>
      </c>
      <c r="J12" s="125">
        <v>4.5</v>
      </c>
      <c r="K12" s="125">
        <v>0</v>
      </c>
      <c r="L12" s="125">
        <v>3</v>
      </c>
      <c r="M12" s="109"/>
      <c r="N12" s="109"/>
      <c r="O12" s="126">
        <f>IF(COUNT(C12:L12) &gt; 2, SUM(C12:L12)-MIN(C12:L12)-SMALL(C12:L12,2), SUM(C12:L12))</f>
        <v>35.5</v>
      </c>
      <c r="P12" s="129" t="s">
        <v>57</v>
      </c>
      <c r="R12" s="250"/>
      <c r="S12" s="236"/>
      <c r="T12" s="238"/>
      <c r="U12" s="238"/>
      <c r="V12" s="238"/>
      <c r="W12" s="238"/>
      <c r="X12" s="238"/>
      <c r="Y12" s="238"/>
      <c r="Z12" s="238"/>
      <c r="AA12" s="238"/>
      <c r="AB12" s="238"/>
    </row>
    <row r="13" spans="1:28" x14ac:dyDescent="0.2">
      <c r="A13" s="265"/>
      <c r="B13" s="128" t="s">
        <v>6</v>
      </c>
      <c r="C13" s="26"/>
      <c r="D13" s="26"/>
      <c r="E13" s="26"/>
      <c r="F13" s="26">
        <v>20</v>
      </c>
      <c r="G13" s="26">
        <v>20</v>
      </c>
      <c r="H13" s="26"/>
      <c r="I13" s="26"/>
      <c r="J13" s="26"/>
      <c r="K13" s="26"/>
      <c r="L13" s="26"/>
      <c r="M13" s="38"/>
      <c r="N13" s="38"/>
      <c r="O13" s="99">
        <f>SUM(C13:M13)</f>
        <v>40</v>
      </c>
      <c r="P13" s="129" t="s">
        <v>48</v>
      </c>
      <c r="R13" s="250"/>
      <c r="S13" s="236"/>
      <c r="T13" s="239"/>
      <c r="U13" s="239"/>
      <c r="V13" s="239"/>
      <c r="W13" s="239"/>
      <c r="X13" s="239"/>
      <c r="Y13" s="239"/>
      <c r="Z13" s="239"/>
      <c r="AA13" s="239"/>
      <c r="AB13" s="239"/>
    </row>
    <row r="14" spans="1:28" x14ac:dyDescent="0.2">
      <c r="A14" s="266"/>
      <c r="B14" s="130" t="s">
        <v>45</v>
      </c>
      <c r="C14" s="131">
        <f t="shared" ref="C14:L14" si="1">RANK(S10,S6:S61,0)</f>
        <v>6</v>
      </c>
      <c r="D14" s="131">
        <f t="shared" si="1"/>
        <v>4</v>
      </c>
      <c r="E14" s="131">
        <f t="shared" si="1"/>
        <v>11</v>
      </c>
      <c r="F14" s="131">
        <f t="shared" si="1"/>
        <v>6</v>
      </c>
      <c r="G14" s="131">
        <f t="shared" si="1"/>
        <v>5</v>
      </c>
      <c r="H14" s="131">
        <f t="shared" si="1"/>
        <v>7</v>
      </c>
      <c r="I14" s="131">
        <f t="shared" si="1"/>
        <v>7</v>
      </c>
      <c r="J14" s="131">
        <f t="shared" si="1"/>
        <v>6</v>
      </c>
      <c r="K14" s="131">
        <f t="shared" si="1"/>
        <v>6</v>
      </c>
      <c r="L14" s="131">
        <f t="shared" si="1"/>
        <v>7</v>
      </c>
      <c r="M14" s="118"/>
      <c r="N14" s="118"/>
      <c r="O14" s="126">
        <f>IF(O12&gt;0, O12*243.903, "0")</f>
        <v>8658.5565000000006</v>
      </c>
      <c r="P14" s="132" t="s">
        <v>49</v>
      </c>
      <c r="R14" s="285" t="s">
        <v>23</v>
      </c>
      <c r="S14" s="236">
        <f>IF(COUNT(C17:C17) &gt; 2, SUM(C17:C17)-MIN(C17:C17)-SMALL(C17:C17,2), SUM(C17:C17))</f>
        <v>6</v>
      </c>
      <c r="T14" s="236">
        <f>IF(COUNT(C17:D17) &gt; 2, SUM(C17:D17)-MIN(C17:D17)-SMALL(C17:D17,2), SUM(C17:D17))</f>
        <v>7</v>
      </c>
      <c r="U14" s="236">
        <f>IF(COUNT(C17:E17) &gt; 2, SUM(C17:E17)-MIN(C17:E17)-SMALL(C17:E17,2), SUM(C17:E17))</f>
        <v>6</v>
      </c>
      <c r="V14" s="236">
        <f>IF(COUNT(C17:F17) &gt; 2, SUM(C17:F17)-MIN(C17:F17)-SMALL(C17:F17,2), SUM(C17:F17))</f>
        <v>9</v>
      </c>
      <c r="W14" s="236">
        <f>IF(COUNT(C17:G17) &gt; 2, SUM(C17:G17)-MIN(C17:G17)-SMALL(C17:G17,2), SUM(C17:G17))</f>
        <v>15</v>
      </c>
      <c r="X14" s="236">
        <f>IF(COUNT(C17:H17) &gt; 2, SUM(C17:H17)-MIN(C17:H17)-SMALL(C17:H17,2), SUM(C17:H17))</f>
        <v>18</v>
      </c>
      <c r="Y14" s="236">
        <f>IF(COUNT(C17:I17) &gt; 2, SUM(C17:I17)-MIN(C17:I17)-SMALL(C17:I17,2), SUM(C17:I17))</f>
        <v>19.5</v>
      </c>
      <c r="Z14" s="236">
        <f>IF(COUNT(C17:J17) &gt; 2, SUM(C17:J17)-MIN(C17:J17)-SMALL(C17:J17,2), SUM(C17:J17))</f>
        <v>23.5</v>
      </c>
      <c r="AA14" s="236">
        <f>IF(COUNT(C17:K17) &gt; 2, SUM(C17:K17)-MIN(C17:K17)-SMALL(C17:K17,2), SUM(C17:K17))</f>
        <v>28</v>
      </c>
      <c r="AB14" s="236">
        <f>IF(COUNT(C17:L17) &gt; 2, SUM(C17:L17)-MIN(C17:L17)-SMALL(C17:L17,2), SUM(C17:L17))</f>
        <v>30</v>
      </c>
    </row>
    <row r="15" spans="1:28" ht="4.5" customHeight="1" x14ac:dyDescent="0.2">
      <c r="A15" s="120"/>
      <c r="B15" s="121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33"/>
      <c r="P15" s="123"/>
      <c r="R15" s="28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</row>
    <row r="16" spans="1:28" x14ac:dyDescent="0.2">
      <c r="A16" s="261" t="s">
        <v>23</v>
      </c>
      <c r="B16" s="107" t="s">
        <v>4</v>
      </c>
      <c r="C16" s="108">
        <v>3</v>
      </c>
      <c r="D16" s="108">
        <v>13</v>
      </c>
      <c r="E16" s="108">
        <v>9</v>
      </c>
      <c r="F16" s="108">
        <v>12</v>
      </c>
      <c r="G16" s="108">
        <v>3</v>
      </c>
      <c r="H16" s="108">
        <v>9</v>
      </c>
      <c r="I16" s="108">
        <v>13</v>
      </c>
      <c r="J16" s="108">
        <v>7</v>
      </c>
      <c r="K16" s="108">
        <v>6</v>
      </c>
      <c r="L16" s="108">
        <v>11</v>
      </c>
      <c r="M16" s="109"/>
      <c r="N16" s="108"/>
      <c r="O16" s="110">
        <f>SUM(C17:L17)</f>
        <v>32</v>
      </c>
      <c r="P16" s="111" t="s">
        <v>46</v>
      </c>
      <c r="R16" s="28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</row>
    <row r="17" spans="1:28" x14ac:dyDescent="0.2">
      <c r="A17" s="262"/>
      <c r="B17" s="112" t="s">
        <v>5</v>
      </c>
      <c r="C17" s="113">
        <v>6</v>
      </c>
      <c r="D17" s="113">
        <v>1</v>
      </c>
      <c r="E17" s="113">
        <v>3</v>
      </c>
      <c r="F17" s="113">
        <v>1.5</v>
      </c>
      <c r="G17" s="113">
        <v>6</v>
      </c>
      <c r="H17" s="113">
        <v>3</v>
      </c>
      <c r="I17" s="113">
        <v>1</v>
      </c>
      <c r="J17" s="113">
        <v>4</v>
      </c>
      <c r="K17" s="113">
        <v>4.5</v>
      </c>
      <c r="L17" s="113">
        <v>2</v>
      </c>
      <c r="M17" s="114"/>
      <c r="N17" s="114"/>
      <c r="O17" s="110">
        <f>IF(COUNT(C17:L17) &gt; 2, SUM(C17:L17)-MIN(C17:L17)-SMALL(C17:L17,2), SUM(C17:L17))</f>
        <v>30</v>
      </c>
      <c r="P17" s="115" t="s">
        <v>57</v>
      </c>
      <c r="R17" s="287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</row>
    <row r="18" spans="1:28" x14ac:dyDescent="0.2">
      <c r="A18" s="262"/>
      <c r="B18" s="112" t="s">
        <v>6</v>
      </c>
      <c r="C18" s="36">
        <v>60</v>
      </c>
      <c r="D18" s="36"/>
      <c r="E18" s="36"/>
      <c r="F18" s="36"/>
      <c r="G18" s="36">
        <v>40</v>
      </c>
      <c r="H18" s="36"/>
      <c r="I18" s="36"/>
      <c r="J18" s="36"/>
      <c r="K18" s="36"/>
      <c r="L18" s="36"/>
      <c r="M18" s="59"/>
      <c r="N18" s="59"/>
      <c r="O18" s="100">
        <f>SUM(C18:M18)</f>
        <v>100</v>
      </c>
      <c r="P18" s="115" t="s">
        <v>48</v>
      </c>
      <c r="R18" s="288" t="s">
        <v>24</v>
      </c>
      <c r="S18" s="236">
        <f>IF(COUNT(C22:C22) &gt; 2, SUM(C22:C22)-MIN(C22:C22)-SMALL(C22:C22,2), SUM(C22:C22))</f>
        <v>5.5</v>
      </c>
      <c r="T18" s="236">
        <f>IF(COUNT(C22:D22) &gt; 2, SUM(C22:D22)-MIN(C22:D22)-SMALL(C22:D22,2), SUM(C22:D22))</f>
        <v>6</v>
      </c>
      <c r="U18" s="236">
        <f>IF(COUNT(C22:E22) &gt; 2, SUM(C22:E22)-MIN(C22:E22)-SMALL(C22:E22,2), SUM(C22:E22))</f>
        <v>5.5</v>
      </c>
      <c r="V18" s="236">
        <f>IF(COUNT(C22:F22) &gt; 2, SUM(C22:F22)-MIN(C22:F22)-SMALL(C22:F22,2), SUM(C22:F22))</f>
        <v>9.5</v>
      </c>
      <c r="W18" s="236">
        <f>IF(COUNT(C22:G22) &gt; 2, SUM(C22:G22)-MIN(C22:G22)-SMALL(C22:G22,2), SUM(C22:G22))</f>
        <v>10.5</v>
      </c>
      <c r="X18" s="236">
        <f>IF(COUNT(C22:H22) &gt; 2, SUM(C22:H22)-MIN(C22:H22)-SMALL(C22:H22,2), SUM(C22:H22))</f>
        <v>15</v>
      </c>
      <c r="Y18" s="236">
        <f>IF(COUNT(C22:I22) &gt; 2, SUM(C22:I22)-MIN(C22:I22)-SMALL(C22:I22,2), SUM(C22:I22))</f>
        <v>17.5</v>
      </c>
      <c r="Z18" s="236">
        <f>IF(COUNT(C22:J22) &gt; 2, SUM(C22:J22)-MIN(C22:J22)-SMALL(C22:J22,2), SUM(C22:J22))</f>
        <v>20</v>
      </c>
      <c r="AA18" s="236">
        <f>IF(COUNT(C22:K22) &gt; 2, SUM(C22:K22)-MIN(C22:K22)-SMALL(C22:K22,2), SUM(C22:K22))</f>
        <v>20.5</v>
      </c>
      <c r="AB18" s="236">
        <f>IF(COUNT(C22:L22) &gt; 2, SUM(C22:L22)-MIN(C22:L22)-SMALL(C22:L22,2), SUM(C22:L22))</f>
        <v>20.5</v>
      </c>
    </row>
    <row r="19" spans="1:28" x14ac:dyDescent="0.2">
      <c r="A19" s="263"/>
      <c r="B19" s="116" t="s">
        <v>45</v>
      </c>
      <c r="C19" s="117">
        <f t="shared" ref="C19:L19" si="2">RANK(S14,S6:S61,0)</f>
        <v>3</v>
      </c>
      <c r="D19" s="117">
        <f t="shared" si="2"/>
        <v>9</v>
      </c>
      <c r="E19" s="117">
        <f t="shared" si="2"/>
        <v>6</v>
      </c>
      <c r="F19" s="117">
        <f t="shared" si="2"/>
        <v>9</v>
      </c>
      <c r="G19" s="117">
        <f t="shared" si="2"/>
        <v>6</v>
      </c>
      <c r="H19" s="117">
        <f t="shared" si="2"/>
        <v>8</v>
      </c>
      <c r="I19" s="117">
        <f t="shared" si="2"/>
        <v>10</v>
      </c>
      <c r="J19" s="117">
        <f t="shared" si="2"/>
        <v>10</v>
      </c>
      <c r="K19" s="117">
        <f t="shared" si="2"/>
        <v>11</v>
      </c>
      <c r="L19" s="117">
        <f t="shared" si="2"/>
        <v>10</v>
      </c>
      <c r="M19" s="118"/>
      <c r="N19" s="118"/>
      <c r="O19" s="110">
        <f>IF(O17&gt;0, O17*243.903, "0")</f>
        <v>7317.09</v>
      </c>
      <c r="P19" s="119" t="s">
        <v>49</v>
      </c>
      <c r="R19" s="289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</row>
    <row r="20" spans="1:28" ht="4.5" customHeight="1" x14ac:dyDescent="0.2">
      <c r="A20" s="120"/>
      <c r="B20" s="121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33"/>
      <c r="P20" s="123"/>
      <c r="R20" s="289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</row>
    <row r="21" spans="1:28" x14ac:dyDescent="0.2">
      <c r="A21" s="264" t="s">
        <v>24</v>
      </c>
      <c r="B21" s="124" t="s">
        <v>4</v>
      </c>
      <c r="C21" s="125">
        <v>4</v>
      </c>
      <c r="D21" s="125">
        <v>14</v>
      </c>
      <c r="E21" s="125">
        <v>7</v>
      </c>
      <c r="F21" s="125">
        <v>13</v>
      </c>
      <c r="G21" s="125">
        <v>0</v>
      </c>
      <c r="H21" s="125">
        <v>6</v>
      </c>
      <c r="I21" s="125">
        <v>10</v>
      </c>
      <c r="J21" s="125">
        <v>10</v>
      </c>
      <c r="K21" s="125">
        <v>0</v>
      </c>
      <c r="L21" s="125">
        <v>0</v>
      </c>
      <c r="M21" s="109"/>
      <c r="N21" s="125"/>
      <c r="O21" s="126">
        <f>SUM(C22:L22)</f>
        <v>20.5</v>
      </c>
      <c r="P21" s="127" t="s">
        <v>46</v>
      </c>
      <c r="R21" s="290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</row>
    <row r="22" spans="1:28" x14ac:dyDescent="0.2">
      <c r="A22" s="265"/>
      <c r="B22" s="128" t="s">
        <v>5</v>
      </c>
      <c r="C22" s="134">
        <v>5.5</v>
      </c>
      <c r="D22" s="134">
        <v>0.5</v>
      </c>
      <c r="E22" s="134">
        <v>4</v>
      </c>
      <c r="F22" s="134">
        <v>1</v>
      </c>
      <c r="G22" s="134">
        <v>0</v>
      </c>
      <c r="H22" s="134">
        <v>4.5</v>
      </c>
      <c r="I22" s="134">
        <v>2.5</v>
      </c>
      <c r="J22" s="134">
        <v>2.5</v>
      </c>
      <c r="K22" s="134">
        <v>0</v>
      </c>
      <c r="L22" s="134">
        <v>0</v>
      </c>
      <c r="M22" s="114"/>
      <c r="N22" s="114"/>
      <c r="O22" s="126">
        <f>IF(COUNT(C22:L22) &gt; 2, SUM(C22:L22)-MIN(C22:L22)-SMALL(C22:L22,2), SUM(C22:L22))</f>
        <v>20.5</v>
      </c>
      <c r="P22" s="129" t="s">
        <v>57</v>
      </c>
      <c r="R22" s="282" t="s">
        <v>141</v>
      </c>
      <c r="S22" s="236">
        <f>IF(COUNT(C27:C27) &gt; 2, SUM(C27:C27)-MIN(C27:C27)-SMALL(C27:C27,2), SUM(C27:C27))</f>
        <v>7</v>
      </c>
      <c r="T22" s="236">
        <f>IF(COUNT(C27:D27) &gt; 2, SUM(C27:D27)-MIN(C27:D27)-SMALL(C27:D27,2), SUM(C27:D27))</f>
        <v>12.5</v>
      </c>
      <c r="U22" s="236">
        <f>IF(COUNT(C27:E27) &gt; 2, SUM(C27:E27)-MIN(C27:E27)-SMALL(C27:E27,2), SUM(C27:E27))</f>
        <v>7</v>
      </c>
      <c r="V22" s="236">
        <f>IF(COUNT(C27:F27) &gt; 2, SUM(C27:F27)-MIN(C27:F27)-SMALL(C27:F27,2), SUM(C27:F27))</f>
        <v>12.5</v>
      </c>
      <c r="W22" s="236">
        <f>IF(COUNT(C27:G27) &gt; 2, SUM(C27:G27)-MIN(C27:G27)-SMALL(C27:G27,2), SUM(C27:G27))</f>
        <v>18</v>
      </c>
      <c r="X22" s="236">
        <f>IF(COUNT(C27:H27) &gt; 2, SUM(C27:H27)-MIN(C27:H27)-SMALL(C27:H27,2), SUM(C27:H27))</f>
        <v>23.5</v>
      </c>
      <c r="Y22" s="236">
        <f>IF(COUNT(C27:I27) &gt; 2, SUM(C27:I27)-MIN(C27:I27)-SMALL(C27:I27,2), SUM(C27:I27))</f>
        <v>28</v>
      </c>
      <c r="Z22" s="236">
        <f>IF(COUNT(C27:J27) &gt; 2, SUM(C27:J27)-MIN(C27:J27)-SMALL(C27:J27,2), SUM(C27:J27))</f>
        <v>31.5</v>
      </c>
      <c r="AA22" s="236">
        <f>IF(COUNT(C27:K27) &gt; 2, SUM(C27:K27)-MIN(C27:K27)-SMALL(C27:K27,2), SUM(C27:K27))</f>
        <v>38.5</v>
      </c>
      <c r="AB22" s="236">
        <f>IF(COUNT(C27:L27) &gt; 2, SUM(C27:L27)-MIN(C27:L27)-SMALL(C27:L27,2), SUM(C27:L27))</f>
        <v>45.5</v>
      </c>
    </row>
    <row r="23" spans="1:28" x14ac:dyDescent="0.2">
      <c r="A23" s="265"/>
      <c r="B23" s="128" t="s">
        <v>6</v>
      </c>
      <c r="C23" s="26">
        <v>30</v>
      </c>
      <c r="D23" s="26"/>
      <c r="E23" s="26"/>
      <c r="F23" s="26"/>
      <c r="G23" s="26"/>
      <c r="H23" s="26"/>
      <c r="I23" s="26"/>
      <c r="J23" s="26"/>
      <c r="K23" s="26"/>
      <c r="L23" s="26"/>
      <c r="M23" s="38"/>
      <c r="N23" s="38"/>
      <c r="O23" s="99">
        <f>SUM(C23:M23)</f>
        <v>30</v>
      </c>
      <c r="P23" s="129" t="s">
        <v>48</v>
      </c>
      <c r="R23" s="283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</row>
    <row r="24" spans="1:28" x14ac:dyDescent="0.2">
      <c r="A24" s="266"/>
      <c r="B24" s="130" t="s">
        <v>45</v>
      </c>
      <c r="C24" s="131">
        <f t="shared" ref="C24:L24" si="3">RANK(S18,S6:S61,0)</f>
        <v>4</v>
      </c>
      <c r="D24" s="131">
        <f t="shared" si="3"/>
        <v>11</v>
      </c>
      <c r="E24" s="131">
        <f t="shared" si="3"/>
        <v>8</v>
      </c>
      <c r="F24" s="131">
        <f t="shared" si="3"/>
        <v>7</v>
      </c>
      <c r="G24" s="131">
        <f t="shared" si="3"/>
        <v>14</v>
      </c>
      <c r="H24" s="131">
        <f t="shared" si="3"/>
        <v>11</v>
      </c>
      <c r="I24" s="131">
        <f t="shared" si="3"/>
        <v>12</v>
      </c>
      <c r="J24" s="131">
        <f t="shared" si="3"/>
        <v>12</v>
      </c>
      <c r="K24" s="131">
        <f t="shared" si="3"/>
        <v>14</v>
      </c>
      <c r="L24" s="131">
        <f t="shared" si="3"/>
        <v>14</v>
      </c>
      <c r="M24" s="118"/>
      <c r="N24" s="118"/>
      <c r="O24" s="126">
        <f>IF(O22&gt;0, O22*243.903, "0")</f>
        <v>5000.0114999999996</v>
      </c>
      <c r="P24" s="132" t="s">
        <v>49</v>
      </c>
      <c r="R24" s="283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</row>
    <row r="25" spans="1:28" ht="4.5" customHeight="1" x14ac:dyDescent="0.2">
      <c r="A25" s="120"/>
      <c r="B25" s="121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33"/>
      <c r="P25" s="123"/>
      <c r="R25" s="284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</row>
    <row r="26" spans="1:28" x14ac:dyDescent="0.2">
      <c r="A26" s="255" t="s">
        <v>141</v>
      </c>
      <c r="B26" s="107" t="s">
        <v>4</v>
      </c>
      <c r="C26" s="108">
        <v>1</v>
      </c>
      <c r="D26" s="108">
        <v>4</v>
      </c>
      <c r="E26" s="108">
        <v>4</v>
      </c>
      <c r="F26" s="108">
        <v>8</v>
      </c>
      <c r="G26" s="108">
        <v>0</v>
      </c>
      <c r="H26" s="108">
        <v>4</v>
      </c>
      <c r="I26" s="108">
        <v>6</v>
      </c>
      <c r="J26" s="108">
        <v>13</v>
      </c>
      <c r="K26" s="108">
        <v>1</v>
      </c>
      <c r="L26" s="108">
        <v>1</v>
      </c>
      <c r="M26" s="109"/>
      <c r="N26" s="108"/>
      <c r="O26" s="110">
        <f>SUM(C27:L27)</f>
        <v>46.5</v>
      </c>
      <c r="P26" s="111" t="s">
        <v>46</v>
      </c>
      <c r="R26" s="244" t="s">
        <v>22</v>
      </c>
      <c r="S26" s="237">
        <f>IF(COUNT(C32:C32) &gt; 2, SUM(C32:C32)-MIN(C32:C32)-SMALL(C32:C32,2), SUM(C32:C32))</f>
        <v>0.5</v>
      </c>
      <c r="T26" s="237">
        <f>IF(COUNT(C32:D32) &gt; 2, SUM(C32:D32)-MIN(C32:D32)-SMALL(C32:D32,2), SUM(C32:D32))</f>
        <v>2</v>
      </c>
      <c r="U26" s="237">
        <f>IF(COUNT(C32:E32) &gt; 2, SUM(C32:E32)-MIN(C32:E32)-SMALL(C32:E32,2), SUM(C32:E32))</f>
        <v>6</v>
      </c>
      <c r="V26" s="237">
        <f>IF(COUNT(C32:F32) &gt; 2, SUM(C32:F32)-MIN(C32:F32)-SMALL(C32:F32,2), SUM(C32:F32))</f>
        <v>12</v>
      </c>
      <c r="W26" s="237">
        <f>IF(COUNT(C32:G32) &gt; 2, SUM(C32:G32)-MIN(C32:G32)-SMALL(C32:G32,2), SUM(C32:G32))</f>
        <v>14</v>
      </c>
      <c r="X26" s="237">
        <f>IF(COUNT(C32:H32) &gt; 2, SUM(C32:H32)-MIN(C32:H32)-SMALL(C32:H32,2), SUM(C32:H32))</f>
        <v>21</v>
      </c>
      <c r="Y26" s="237">
        <f>IF(COUNT(C32:I32) &gt; 2, SUM(C32:I32)-MIN(C32:I32)-SMALL(C32:I32,2), SUM(C32:I32))</f>
        <v>25</v>
      </c>
      <c r="Z26" s="237">
        <f>IF(COUNT(C32:J32) &gt; 2, SUM(C32:J32)-MIN(C32:J32)-SMALL(C32:J32,2), SUM(C32:J32))</f>
        <v>27</v>
      </c>
      <c r="AA26" s="237">
        <f>IF(COUNT(C32:K32) &gt; 2, SUM(C32:K32)-MIN(C32:K32)-SMALL(C32:K32,2), SUM(C32:K32))</f>
        <v>32.5</v>
      </c>
      <c r="AB26" s="237">
        <f>IF(COUNT(C32:L32) &gt; 2, SUM(C32:L32)-MIN(C32:L32)-SMALL(C32:L32,2), SUM(C32:L32))</f>
        <v>37</v>
      </c>
    </row>
    <row r="27" spans="1:28" x14ac:dyDescent="0.2">
      <c r="A27" s="256"/>
      <c r="B27" s="112" t="s">
        <v>5</v>
      </c>
      <c r="C27" s="108">
        <v>7</v>
      </c>
      <c r="D27" s="108">
        <v>5.5</v>
      </c>
      <c r="E27" s="108">
        <v>5.5</v>
      </c>
      <c r="F27" s="108">
        <v>3.5</v>
      </c>
      <c r="G27" s="108">
        <v>0</v>
      </c>
      <c r="H27" s="108">
        <v>5.5</v>
      </c>
      <c r="I27" s="108">
        <v>4.5</v>
      </c>
      <c r="J27" s="108">
        <v>1</v>
      </c>
      <c r="K27" s="108">
        <v>7</v>
      </c>
      <c r="L27" s="108">
        <v>7</v>
      </c>
      <c r="M27" s="109"/>
      <c r="N27" s="109"/>
      <c r="O27" s="110">
        <f>IF(COUNT(C27:L27) &gt; 2, SUM(C27:L27)-MIN(C27:L27)-SMALL(C27:L27,2), SUM(C27:L27))</f>
        <v>45.5</v>
      </c>
      <c r="P27" s="115" t="s">
        <v>57</v>
      </c>
      <c r="R27" s="245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</row>
    <row r="28" spans="1:28" x14ac:dyDescent="0.2">
      <c r="A28" s="256"/>
      <c r="B28" s="112" t="s">
        <v>6</v>
      </c>
      <c r="C28" s="36">
        <v>110</v>
      </c>
      <c r="D28" s="36">
        <v>30</v>
      </c>
      <c r="E28" s="36">
        <v>20</v>
      </c>
      <c r="F28" s="36"/>
      <c r="G28" s="36"/>
      <c r="H28" s="36">
        <v>30</v>
      </c>
      <c r="I28" s="36"/>
      <c r="J28" s="36"/>
      <c r="K28" s="36">
        <v>100</v>
      </c>
      <c r="L28" s="36">
        <v>90</v>
      </c>
      <c r="M28" s="59">
        <v>275</v>
      </c>
      <c r="N28" s="59"/>
      <c r="O28" s="100">
        <f>SUM(C28:M28)</f>
        <v>655</v>
      </c>
      <c r="P28" s="115" t="s">
        <v>48</v>
      </c>
      <c r="R28" s="245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</row>
    <row r="29" spans="1:28" x14ac:dyDescent="0.2">
      <c r="A29" s="257"/>
      <c r="B29" s="116" t="s">
        <v>45</v>
      </c>
      <c r="C29" s="117">
        <f t="shared" ref="C29:L29" si="4">RANK(S22,S6:S61,0)</f>
        <v>1</v>
      </c>
      <c r="D29" s="117">
        <f t="shared" si="4"/>
        <v>1</v>
      </c>
      <c r="E29" s="117">
        <f t="shared" si="4"/>
        <v>1</v>
      </c>
      <c r="F29" s="117">
        <f t="shared" si="4"/>
        <v>3</v>
      </c>
      <c r="G29" s="117">
        <f t="shared" si="4"/>
        <v>3</v>
      </c>
      <c r="H29" s="117">
        <f t="shared" si="4"/>
        <v>2</v>
      </c>
      <c r="I29" s="117">
        <f t="shared" si="4"/>
        <v>3</v>
      </c>
      <c r="J29" s="117">
        <f t="shared" si="4"/>
        <v>5</v>
      </c>
      <c r="K29" s="117">
        <f t="shared" si="4"/>
        <v>3</v>
      </c>
      <c r="L29" s="117">
        <f t="shared" si="4"/>
        <v>1</v>
      </c>
      <c r="M29" s="118"/>
      <c r="N29" s="118"/>
      <c r="O29" s="110">
        <f>IF(O27&gt;0, O27*243.903, "0")</f>
        <v>11097.586499999999</v>
      </c>
      <c r="P29" s="119" t="s">
        <v>49</v>
      </c>
      <c r="R29" s="246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</row>
    <row r="30" spans="1:28" ht="4.5" customHeight="1" x14ac:dyDescent="0.2">
      <c r="A30" s="120"/>
      <c r="B30" s="121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33"/>
      <c r="P30" s="123"/>
      <c r="R30" s="282" t="s">
        <v>142</v>
      </c>
      <c r="S30" s="236">
        <f>IF(COUNT(C37:C37) &gt; 2, SUM(C37:C37)-MIN(C37:C37)-SMALL(C37:C37,2), SUM(C37:C37))</f>
        <v>5</v>
      </c>
      <c r="T30" s="236">
        <f>IF(COUNT(C37:D37) &gt; 2, SUM(C37:D37)-MIN(C37:D37)-SMALL(C37:D37,2), SUM(C37:D37))</f>
        <v>8</v>
      </c>
      <c r="U30" s="236">
        <f>IF(COUNT(C37:E37) &gt; 2, SUM(C37:E37)-MIN(C37:E37)-SMALL(C37:E37,2), SUM(C37:E37))</f>
        <v>6.5</v>
      </c>
      <c r="V30" s="236">
        <f>IF(COUNT(C37:F37) &gt; 2, SUM(C37:F37)-MIN(C37:F37)-SMALL(C37:F37,2), SUM(C37:F37))</f>
        <v>11.5</v>
      </c>
      <c r="W30" s="236">
        <f>IF(COUNT(C37:G37) &gt; 2, SUM(C37:G37)-MIN(C37:G37)-SMALL(C37:G37,2), SUM(C37:G37))</f>
        <v>18.5</v>
      </c>
      <c r="X30" s="236">
        <f>IF(COUNT(C37:H37) &gt; 2, SUM(C37:H37)-MIN(C37:H37)-SMALL(C37:H37,2), SUM(C37:H37))</f>
        <v>23</v>
      </c>
      <c r="Y30" s="236">
        <f>IF(COUNT(C37:I37) &gt; 2, SUM(C37:I37)-MIN(C37:I37)-SMALL(C37:I37,2), SUM(C37:I37))</f>
        <v>29.5</v>
      </c>
      <c r="Z30" s="236">
        <f>IF(COUNT(C37:J37) &gt; 2, SUM(C37:J37)-MIN(C37:J37)-SMALL(C37:J37,2), SUM(C37:J37))</f>
        <v>34.5</v>
      </c>
      <c r="AA30" s="236">
        <f>IF(COUNT(C37:K37) &gt; 2, SUM(C37:K37)-MIN(C37:K37)-SMALL(C37:K37,2), SUM(C37:K37))</f>
        <v>39.5</v>
      </c>
      <c r="AB30" s="236">
        <f>IF(COUNT(C37:L37) &gt; 2, SUM(C37:L37)-MIN(C37:L37)-SMALL(C37:L37,2), SUM(C37:L37))</f>
        <v>43.5</v>
      </c>
    </row>
    <row r="31" spans="1:28" x14ac:dyDescent="0.2">
      <c r="A31" s="252" t="s">
        <v>22</v>
      </c>
      <c r="B31" s="124" t="s">
        <v>4</v>
      </c>
      <c r="C31" s="125">
        <v>14</v>
      </c>
      <c r="D31" s="125">
        <v>12</v>
      </c>
      <c r="E31" s="125">
        <v>3</v>
      </c>
      <c r="F31" s="125">
        <v>3</v>
      </c>
      <c r="G31" s="125">
        <v>11</v>
      </c>
      <c r="H31" s="125">
        <v>1</v>
      </c>
      <c r="I31" s="125">
        <v>7</v>
      </c>
      <c r="J31" s="125">
        <v>11</v>
      </c>
      <c r="K31" s="125">
        <v>4</v>
      </c>
      <c r="L31" s="125">
        <v>6</v>
      </c>
      <c r="M31" s="109"/>
      <c r="N31" s="125"/>
      <c r="O31" s="126">
        <f>SUM(C32:L32)</f>
        <v>39</v>
      </c>
      <c r="P31" s="127" t="s">
        <v>46</v>
      </c>
      <c r="R31" s="283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</row>
    <row r="32" spans="1:28" x14ac:dyDescent="0.2">
      <c r="A32" s="253"/>
      <c r="B32" s="128" t="s">
        <v>5</v>
      </c>
      <c r="C32" s="125">
        <v>0.5</v>
      </c>
      <c r="D32" s="125">
        <v>1.5</v>
      </c>
      <c r="E32" s="125">
        <v>6</v>
      </c>
      <c r="F32" s="125">
        <v>6</v>
      </c>
      <c r="G32" s="125">
        <v>2</v>
      </c>
      <c r="H32" s="125">
        <v>7</v>
      </c>
      <c r="I32" s="125">
        <v>4</v>
      </c>
      <c r="J32" s="125">
        <v>2</v>
      </c>
      <c r="K32" s="125">
        <v>5.5</v>
      </c>
      <c r="L32" s="125">
        <v>4.5</v>
      </c>
      <c r="M32" s="109"/>
      <c r="N32" s="109"/>
      <c r="O32" s="126">
        <f>IF(COUNT(C32:L32) &gt; 2, SUM(C32:L32)-MIN(C32:L32)-SMALL(C32:L32,2), SUM(C32:L32))</f>
        <v>37</v>
      </c>
      <c r="P32" s="129" t="s">
        <v>57</v>
      </c>
      <c r="R32" s="283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</row>
    <row r="33" spans="1:28" x14ac:dyDescent="0.2">
      <c r="A33" s="253"/>
      <c r="B33" s="128" t="s">
        <v>6</v>
      </c>
      <c r="C33" s="26"/>
      <c r="D33" s="26"/>
      <c r="E33" s="26">
        <v>50</v>
      </c>
      <c r="F33" s="26">
        <v>50</v>
      </c>
      <c r="G33" s="26"/>
      <c r="H33" s="26">
        <v>110</v>
      </c>
      <c r="I33" s="26"/>
      <c r="J33" s="26"/>
      <c r="K33" s="26">
        <v>20</v>
      </c>
      <c r="L33" s="26"/>
      <c r="M33" s="38"/>
      <c r="N33" s="38"/>
      <c r="O33" s="99">
        <f>SUM(C33:M33)</f>
        <v>230</v>
      </c>
      <c r="P33" s="129" t="s">
        <v>48</v>
      </c>
      <c r="R33" s="284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</row>
    <row r="34" spans="1:28" x14ac:dyDescent="0.2">
      <c r="A34" s="254"/>
      <c r="B34" s="130" t="s">
        <v>45</v>
      </c>
      <c r="C34" s="131">
        <f t="shared" ref="C34:L34" si="5">RANK(S26,S6:S61,0)</f>
        <v>14</v>
      </c>
      <c r="D34" s="131">
        <f t="shared" si="5"/>
        <v>14</v>
      </c>
      <c r="E34" s="131">
        <f t="shared" si="5"/>
        <v>6</v>
      </c>
      <c r="F34" s="131">
        <f t="shared" si="5"/>
        <v>4</v>
      </c>
      <c r="G34" s="131">
        <f t="shared" si="5"/>
        <v>8</v>
      </c>
      <c r="H34" s="131">
        <f t="shared" si="5"/>
        <v>5</v>
      </c>
      <c r="I34" s="131">
        <f t="shared" si="5"/>
        <v>6</v>
      </c>
      <c r="J34" s="131">
        <f t="shared" si="5"/>
        <v>7</v>
      </c>
      <c r="K34" s="131">
        <f t="shared" si="5"/>
        <v>6</v>
      </c>
      <c r="L34" s="131">
        <f t="shared" si="5"/>
        <v>6</v>
      </c>
      <c r="M34" s="118"/>
      <c r="N34" s="118"/>
      <c r="O34" s="126">
        <f>IF(O32&gt;0, O32*243.903, "0")</f>
        <v>9024.4110000000001</v>
      </c>
      <c r="P34" s="132" t="s">
        <v>49</v>
      </c>
      <c r="R34" s="244" t="s">
        <v>52</v>
      </c>
      <c r="S34" s="236">
        <f>IF(COUNT(C42:C42) &gt; 2, SUM(C42:C42)-MIN(C42:C42)-SMALL(C42:C42,2), SUM(C42:C42))</f>
        <v>1</v>
      </c>
      <c r="T34" s="236">
        <f>IF(COUNT(C42:D42) &gt; 2, SUM(C42:D42)-MIN(C42:D42)-SMALL(C42:D42,2), SUM(C42:D42))</f>
        <v>3</v>
      </c>
      <c r="U34" s="236">
        <f>IF(COUNT(C42:E42) &gt; 2, SUM(C42:E42)-MIN(C42:E42)-SMALL(C42:E42,2), SUM(C42:E42))</f>
        <v>2</v>
      </c>
      <c r="V34" s="236">
        <f>IF(COUNT(C42:F42) &gt; 2, SUM(C42:F42)-MIN(C42:F42)-SMALL(C42:F42,2), SUM(C42:F42))</f>
        <v>8.5</v>
      </c>
      <c r="W34" s="236">
        <f>IF(COUNT(C42:G42) &gt; 2, SUM(C42:G42)-MIN(C42:G42)-SMALL(C42:G42,2), SUM(C42:G42))</f>
        <v>11</v>
      </c>
      <c r="X34" s="236">
        <f>IF(COUNT(C42:H42) &gt; 2, SUM(C42:H42)-MIN(C42:H42)-SMALL(C42:H42,2), SUM(C42:H42))</f>
        <v>15</v>
      </c>
      <c r="Y34" s="236">
        <f>IF(COUNT(C42:I42) &gt; 2, SUM(C42:I42)-MIN(C42:I42)-SMALL(C42:I42,2), SUM(C42:I42))</f>
        <v>18</v>
      </c>
      <c r="Z34" s="236">
        <f>IF(COUNT(C42:J42) &gt; 2, SUM(C42:J42)-MIN(C42:J42)-SMALL(C42:J42,2), SUM(C42:J42))</f>
        <v>20</v>
      </c>
      <c r="AA34" s="236">
        <f>IF(COUNT(C42:K42) &gt; 2, SUM(C42:K42)-MIN(C42:K42)-SMALL(C42:K42,2), SUM(C42:K42))</f>
        <v>21.5</v>
      </c>
      <c r="AB34" s="236">
        <f>IF(COUNT(C42:L42) &gt; 2, SUM(C42:L42)-MIN(C42:L42)-SMALL(C42:L42,2), SUM(C42:L42))</f>
        <v>25</v>
      </c>
    </row>
    <row r="35" spans="1:28" ht="4.5" customHeight="1" x14ac:dyDescent="0.2">
      <c r="A35" s="120" t="s">
        <v>120</v>
      </c>
      <c r="B35" s="121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33"/>
      <c r="P35" s="123"/>
      <c r="R35" s="245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</row>
    <row r="36" spans="1:28" x14ac:dyDescent="0.2">
      <c r="A36" s="255" t="s">
        <v>142</v>
      </c>
      <c r="B36" s="107" t="s">
        <v>4</v>
      </c>
      <c r="C36" s="108">
        <v>5</v>
      </c>
      <c r="D36" s="108">
        <v>9</v>
      </c>
      <c r="E36" s="108">
        <v>2</v>
      </c>
      <c r="F36" s="108">
        <v>6</v>
      </c>
      <c r="G36" s="108">
        <v>1</v>
      </c>
      <c r="H36" s="108">
        <v>14</v>
      </c>
      <c r="I36" s="108">
        <v>2</v>
      </c>
      <c r="J36" s="108">
        <v>5</v>
      </c>
      <c r="K36" s="108">
        <v>5</v>
      </c>
      <c r="L36" s="108">
        <v>7</v>
      </c>
      <c r="M36" s="109"/>
      <c r="N36" s="108"/>
      <c r="O36" s="110">
        <f>SUM(C37:L37)</f>
        <v>47</v>
      </c>
      <c r="P36" s="111" t="s">
        <v>46</v>
      </c>
      <c r="R36" s="245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</row>
    <row r="37" spans="1:28" x14ac:dyDescent="0.2">
      <c r="A37" s="256"/>
      <c r="B37" s="112" t="s">
        <v>5</v>
      </c>
      <c r="C37" s="113">
        <v>5</v>
      </c>
      <c r="D37" s="113">
        <v>3</v>
      </c>
      <c r="E37" s="113">
        <v>6.5</v>
      </c>
      <c r="F37" s="113">
        <v>4.5</v>
      </c>
      <c r="G37" s="113">
        <v>7</v>
      </c>
      <c r="H37" s="113">
        <v>0.5</v>
      </c>
      <c r="I37" s="113">
        <v>6.5</v>
      </c>
      <c r="J37" s="113">
        <v>5</v>
      </c>
      <c r="K37" s="113">
        <v>5</v>
      </c>
      <c r="L37" s="113">
        <v>4</v>
      </c>
      <c r="M37" s="114"/>
      <c r="N37" s="114"/>
      <c r="O37" s="110">
        <f>IF(COUNT(C37:L37) &gt; 2, SUM(C37:L37)-MIN(C37:L37)-SMALL(C37:L37,2), SUM(C37:L37))</f>
        <v>43.5</v>
      </c>
      <c r="P37" s="115" t="s">
        <v>57</v>
      </c>
      <c r="R37" s="24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</row>
    <row r="38" spans="1:28" x14ac:dyDescent="0.2">
      <c r="A38" s="256"/>
      <c r="B38" s="112" t="s">
        <v>6</v>
      </c>
      <c r="C38" s="36"/>
      <c r="D38" s="36"/>
      <c r="E38" s="36">
        <v>80</v>
      </c>
      <c r="F38" s="36"/>
      <c r="G38" s="36">
        <v>90</v>
      </c>
      <c r="H38" s="36"/>
      <c r="I38" s="36">
        <v>80</v>
      </c>
      <c r="J38" s="36"/>
      <c r="K38" s="36"/>
      <c r="L38" s="36"/>
      <c r="M38" s="59">
        <v>150</v>
      </c>
      <c r="N38" s="59"/>
      <c r="O38" s="100">
        <f>SUM(C38:M38)</f>
        <v>400</v>
      </c>
      <c r="P38" s="115" t="s">
        <v>48</v>
      </c>
      <c r="R38" s="278" t="s">
        <v>121</v>
      </c>
      <c r="S38" s="236">
        <f>IF(COUNT(C47:C47) &gt; 2, SUM(C47:C47)-MIN(C47:C47)-SMALL(C47:C47,2), SUM(C47:C47))</f>
        <v>3.5</v>
      </c>
      <c r="T38" s="236">
        <f>IF(COUNT(C47:D47) &gt; 2, SUM(C47:D47)-MIN(C47:D47)-SMALL(C47:D47,2), SUM(C47:D47))</f>
        <v>8.5</v>
      </c>
      <c r="U38" s="236">
        <f>IF(COUNT(C47:E47) &gt; 2, SUM(C47:E47)-MIN(C47:E47)-SMALL(C47:E47,2), SUM(C47:E47))</f>
        <v>5</v>
      </c>
      <c r="V38" s="236">
        <f>IF(COUNT(C47:F47) &gt; 2, SUM(C47:F47)-MIN(C47:F47)-SMALL(C47:F47,2), SUM(C47:F47))</f>
        <v>8.5</v>
      </c>
      <c r="W38" s="236">
        <f>IF(COUNT(C47:G47) &gt; 2, SUM(C47:G47)-MIN(C47:G47)-SMALL(C47:G47,2), SUM(C47:G47))</f>
        <v>13</v>
      </c>
      <c r="X38" s="236">
        <f>IF(COUNT(C47:H47) &gt; 2, SUM(C47:H47)-MIN(C47:H47)-SMALL(C47:H47,2), SUM(C47:H47))</f>
        <v>16.5</v>
      </c>
      <c r="Y38" s="236">
        <f>IF(COUNT(C47:I47) &gt; 2, SUM(C47:I47)-MIN(C47:I47)-SMALL(C47:I47,2), SUM(C47:I47))</f>
        <v>17.5</v>
      </c>
      <c r="Z38" s="236">
        <f>IF(COUNT(C47:J47) &gt; 2, SUM(C47:J47)-MIN(C47:J47)-SMALL(C47:J47,2), SUM(C47:J47))</f>
        <v>17.5</v>
      </c>
      <c r="AA38" s="236">
        <f>IF(COUNT(C47:K47) &gt; 2, SUM(C47:K47)-MIN(C47:K47)-SMALL(C47:K47,2), SUM(C47:K47))</f>
        <v>21</v>
      </c>
      <c r="AB38" s="236">
        <f>IF(COUNT(C47:L47) &gt; 2, SUM(C47:L47)-MIN(C47:L47)-SMALL(C47:L47,2), SUM(C47:L47))</f>
        <v>23.5</v>
      </c>
    </row>
    <row r="39" spans="1:28" x14ac:dyDescent="0.2">
      <c r="A39" s="257"/>
      <c r="B39" s="116" t="s">
        <v>45</v>
      </c>
      <c r="C39" s="117">
        <f t="shared" ref="C39:L39" si="6">RANK(S30,S6:S61,0)</f>
        <v>5</v>
      </c>
      <c r="D39" s="117">
        <f t="shared" si="6"/>
        <v>7</v>
      </c>
      <c r="E39" s="117">
        <f t="shared" si="6"/>
        <v>4</v>
      </c>
      <c r="F39" s="117">
        <f t="shared" si="6"/>
        <v>5</v>
      </c>
      <c r="G39" s="117">
        <f t="shared" si="6"/>
        <v>2</v>
      </c>
      <c r="H39" s="117">
        <f t="shared" si="6"/>
        <v>4</v>
      </c>
      <c r="I39" s="117">
        <f t="shared" si="6"/>
        <v>1</v>
      </c>
      <c r="J39" s="117">
        <f t="shared" si="6"/>
        <v>1</v>
      </c>
      <c r="K39" s="117">
        <f t="shared" si="6"/>
        <v>1</v>
      </c>
      <c r="L39" s="117">
        <f t="shared" si="6"/>
        <v>3</v>
      </c>
      <c r="M39" s="118"/>
      <c r="N39" s="118"/>
      <c r="O39" s="110">
        <f>IF(O37&gt;0, O37*243.903, "0")</f>
        <v>10609.780499999999</v>
      </c>
      <c r="P39" s="119" t="s">
        <v>49</v>
      </c>
      <c r="R39" s="279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</row>
    <row r="40" spans="1:28" ht="4.5" customHeight="1" x14ac:dyDescent="0.2">
      <c r="A40" s="120"/>
      <c r="B40" s="121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33"/>
      <c r="P40" s="123"/>
      <c r="R40" s="279"/>
      <c r="S40" s="236"/>
      <c r="T40" s="236"/>
      <c r="U40" s="236"/>
      <c r="V40" s="236"/>
      <c r="W40" s="236"/>
      <c r="X40" s="236"/>
      <c r="Y40" s="236"/>
      <c r="Z40" s="236"/>
      <c r="AA40" s="236"/>
      <c r="AB40" s="236"/>
    </row>
    <row r="41" spans="1:28" x14ac:dyDescent="0.2">
      <c r="A41" s="252" t="s">
        <v>52</v>
      </c>
      <c r="B41" s="124" t="s">
        <v>4</v>
      </c>
      <c r="C41" s="125">
        <v>13</v>
      </c>
      <c r="D41" s="125">
        <v>11</v>
      </c>
      <c r="E41" s="125">
        <v>11</v>
      </c>
      <c r="F41" s="125">
        <v>2</v>
      </c>
      <c r="G41" s="125">
        <v>10</v>
      </c>
      <c r="H41" s="125">
        <v>7</v>
      </c>
      <c r="I41" s="125">
        <v>9</v>
      </c>
      <c r="J41" s="125">
        <v>12</v>
      </c>
      <c r="K41" s="125">
        <v>12</v>
      </c>
      <c r="L41" s="125">
        <v>8</v>
      </c>
      <c r="M41" s="109"/>
      <c r="N41" s="125"/>
      <c r="O41" s="126">
        <f>SUM(C42:L42)</f>
        <v>27.5</v>
      </c>
      <c r="P41" s="127" t="s">
        <v>46</v>
      </c>
      <c r="R41" s="280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</row>
    <row r="42" spans="1:28" x14ac:dyDescent="0.2">
      <c r="A42" s="253"/>
      <c r="B42" s="128" t="s">
        <v>5</v>
      </c>
      <c r="C42" s="125">
        <v>1</v>
      </c>
      <c r="D42" s="125">
        <v>2</v>
      </c>
      <c r="E42" s="125">
        <v>2</v>
      </c>
      <c r="F42" s="125">
        <v>6.5</v>
      </c>
      <c r="G42" s="125">
        <v>2.5</v>
      </c>
      <c r="H42" s="125">
        <v>4</v>
      </c>
      <c r="I42" s="125">
        <v>3</v>
      </c>
      <c r="J42" s="125">
        <v>1.5</v>
      </c>
      <c r="K42" s="125">
        <v>1.5</v>
      </c>
      <c r="L42" s="125">
        <v>3.5</v>
      </c>
      <c r="M42" s="109"/>
      <c r="N42" s="109"/>
      <c r="O42" s="126">
        <f>IF(COUNT(C42:L42) &gt; 2, SUM(C42:L42)-MIN(C42:L42)-SMALL(C42:L42,2), SUM(C42:L42))</f>
        <v>25</v>
      </c>
      <c r="P42" s="129" t="s">
        <v>57</v>
      </c>
      <c r="R42" s="244" t="s">
        <v>122</v>
      </c>
      <c r="S42" s="236">
        <f>IF(COUNT(C52:C52) &gt; 2, SUM(C52:C52)-MIN(C52:C52)-SMALL(C52:C52,2), SUM(C52:C52))</f>
        <v>2.5</v>
      </c>
      <c r="T42" s="236">
        <f>IF(COUNT(C52:D52) &gt; 2, SUM(C52:D52)-MIN(C52:D52)-SMALL(C52:D52,2), SUM(C52:D52))</f>
        <v>5</v>
      </c>
      <c r="U42" s="236">
        <f>IF(COUNT(C52:E52) &gt; 2, SUM(C52:E52)-MIN(C52:E52)-SMALL(C52:E52,2), SUM(C52:E52))</f>
        <v>5</v>
      </c>
      <c r="V42" s="236">
        <f>IF(COUNT(C52:F52) &gt; 2, SUM(C52:F52)-MIN(C52:F52)-SMALL(C52:F52,2), SUM(C52:F52))</f>
        <v>7.5</v>
      </c>
      <c r="W42" s="236">
        <f>IF(COUNT(C52:G52) &gt; 2, SUM(C52:G52)-MIN(C52:G52)-SMALL(C52:G52,2), SUM(C52:G52))</f>
        <v>14</v>
      </c>
      <c r="X42" s="236">
        <f>IF(COUNT(C52:H52) &gt; 2, SUM(C52:H52)-MIN(C52:H52)-SMALL(C52:H52,2), SUM(C52:H52))</f>
        <v>16.5</v>
      </c>
      <c r="Y42" s="236">
        <f>IF(COUNT(C52:I52) &gt; 2, SUM(C52:I52)-MIN(C52:I52)-SMALL(C52:I52,2), SUM(C52:I52))</f>
        <v>21.5</v>
      </c>
      <c r="Z42" s="236">
        <f>IF(COUNT(C52:J52) &gt; 2, SUM(C52:J52)-MIN(C52:J52)-SMALL(C52:J52,2), SUM(C52:J52))</f>
        <v>27</v>
      </c>
      <c r="AA42" s="236">
        <f>IF(COUNT(C52:K52) &gt; 2, SUM(C52:K52)-MIN(C52:K52)-SMALL(C52:K52,2), SUM(C52:K52))</f>
        <v>29.5</v>
      </c>
      <c r="AB42" s="236">
        <f>IF(COUNT(C52:L52) &gt; 2, SUM(C52:L52)-MIN(C52:L52)-SMALL(C52:L52,2), SUM(C52:L52))</f>
        <v>31.5</v>
      </c>
    </row>
    <row r="43" spans="1:28" x14ac:dyDescent="0.2">
      <c r="A43" s="253"/>
      <c r="B43" s="128" t="s">
        <v>6</v>
      </c>
      <c r="C43" s="26"/>
      <c r="D43" s="26"/>
      <c r="E43" s="26"/>
      <c r="F43" s="26">
        <v>80</v>
      </c>
      <c r="G43" s="26"/>
      <c r="H43" s="26"/>
      <c r="I43" s="26"/>
      <c r="J43" s="26"/>
      <c r="K43" s="26"/>
      <c r="L43" s="26"/>
      <c r="M43" s="38"/>
      <c r="N43" s="38"/>
      <c r="O43" s="99">
        <f>SUM(C43:M43)</f>
        <v>80</v>
      </c>
      <c r="P43" s="129" t="s">
        <v>48</v>
      </c>
      <c r="R43" s="245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</row>
    <row r="44" spans="1:28" x14ac:dyDescent="0.2">
      <c r="A44" s="254"/>
      <c r="B44" s="130" t="s">
        <v>45</v>
      </c>
      <c r="C44" s="131">
        <f t="shared" ref="C44:L44" si="7">RANK(S34,S6:S61,0)</f>
        <v>13</v>
      </c>
      <c r="D44" s="131">
        <f t="shared" si="7"/>
        <v>13</v>
      </c>
      <c r="E44" s="131">
        <f t="shared" si="7"/>
        <v>14</v>
      </c>
      <c r="F44" s="131">
        <f t="shared" si="7"/>
        <v>10</v>
      </c>
      <c r="G44" s="131">
        <f t="shared" si="7"/>
        <v>13</v>
      </c>
      <c r="H44" s="131">
        <f t="shared" si="7"/>
        <v>11</v>
      </c>
      <c r="I44" s="131">
        <f t="shared" si="7"/>
        <v>11</v>
      </c>
      <c r="J44" s="131">
        <f t="shared" si="7"/>
        <v>12</v>
      </c>
      <c r="K44" s="131">
        <f t="shared" si="7"/>
        <v>12</v>
      </c>
      <c r="L44" s="131">
        <f t="shared" si="7"/>
        <v>12</v>
      </c>
      <c r="M44" s="118"/>
      <c r="N44" s="118"/>
      <c r="O44" s="126">
        <f>IF(O42&gt;0, O42*243.903, "0")</f>
        <v>6097.5749999999998</v>
      </c>
      <c r="P44" s="132" t="s">
        <v>49</v>
      </c>
      <c r="R44" s="245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</row>
    <row r="45" spans="1:28" ht="4.5" customHeight="1" x14ac:dyDescent="0.2">
      <c r="A45" s="122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33"/>
      <c r="P45" s="122"/>
      <c r="R45" s="24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</row>
    <row r="46" spans="1:28" x14ac:dyDescent="0.2">
      <c r="A46" s="267" t="s">
        <v>121</v>
      </c>
      <c r="B46" s="107" t="s">
        <v>4</v>
      </c>
      <c r="C46" s="117">
        <v>8</v>
      </c>
      <c r="D46" s="117">
        <v>5</v>
      </c>
      <c r="E46" s="117">
        <v>8</v>
      </c>
      <c r="F46" s="117">
        <v>0</v>
      </c>
      <c r="G46" s="117">
        <v>6</v>
      </c>
      <c r="H46" s="117">
        <v>13</v>
      </c>
      <c r="I46" s="117">
        <v>0</v>
      </c>
      <c r="J46" s="117">
        <v>0</v>
      </c>
      <c r="K46" s="117">
        <v>8</v>
      </c>
      <c r="L46" s="117">
        <v>10</v>
      </c>
      <c r="M46" s="118"/>
      <c r="N46" s="117"/>
      <c r="O46" s="110">
        <f>SUM(C47:L47)</f>
        <v>23.5</v>
      </c>
      <c r="P46" s="111" t="s">
        <v>46</v>
      </c>
      <c r="R46" s="282" t="s">
        <v>90</v>
      </c>
      <c r="S46" s="236">
        <f>IF(COUNT(C57:C57) &gt; 2, SUM(C57:C57)-MIN(C57:C57)-SMALL(C57:C57,2), SUM(C57:C57))</f>
        <v>4</v>
      </c>
      <c r="T46" s="236">
        <f>IF(COUNT(C57:D57) &gt; 2, SUM(C57:D57)-MIN(C57:D57)-SMALL(C57:D57,2), SUM(C57:D57))</f>
        <v>8.5</v>
      </c>
      <c r="U46" s="236">
        <f>IF(COUNT(C57:E57) &gt; 2, SUM(C57:E57)-MIN(C57:E57)-SMALL(C57:E57,2), SUM(C57:E57))</f>
        <v>4.5</v>
      </c>
      <c r="V46" s="236">
        <f>IF(COUNT(C57:F57) &gt; 2, SUM(C57:F57)-MIN(C57:F57)-SMALL(C57:F57,2), SUM(C57:F57))</f>
        <v>8.5</v>
      </c>
      <c r="W46" s="236">
        <f>IF(COUNT(C57:G57) &gt; 2, SUM(C57:G57)-MIN(C57:G57)-SMALL(C57:G57,2), SUM(C57:G57))</f>
        <v>11.5</v>
      </c>
      <c r="X46" s="236">
        <f>IF(COUNT(C57:H57) &gt; 2, SUM(C57:H57)-MIN(C57:H57)-SMALL(C57:H57,2), SUM(C57:H57))</f>
        <v>14.5</v>
      </c>
      <c r="Y46" s="236">
        <f>IF(COUNT(C57:I57) &gt; 2, SUM(C57:I57)-MIN(C57:I57)-SMALL(C57:I57,2), SUM(C57:I57))</f>
        <v>21.5</v>
      </c>
      <c r="Z46" s="236">
        <f>IF(COUNT(C57:J57) &gt; 2, SUM(C57:J57)-MIN(C57:J57)-SMALL(C57:J57,2), SUM(C57:J57))</f>
        <v>24.5</v>
      </c>
      <c r="AA46" s="236">
        <f>IF(COUNT(C57:K57) &gt; 2, SUM(C57:K57)-MIN(C57:K57)-SMALL(C57:K57,2), SUM(C57:K57))</f>
        <v>28.5</v>
      </c>
      <c r="AB46" s="236">
        <f>IF(COUNT(C57:L57) &gt; 2, SUM(C57:L57)-MIN(C57:L57)-SMALL(C57:L57,2), SUM(C57:L57))</f>
        <v>35</v>
      </c>
    </row>
    <row r="47" spans="1:28" x14ac:dyDescent="0.2">
      <c r="A47" s="268"/>
      <c r="B47" s="135" t="s">
        <v>5</v>
      </c>
      <c r="C47" s="117">
        <v>3.5</v>
      </c>
      <c r="D47" s="117">
        <v>5</v>
      </c>
      <c r="E47" s="117">
        <v>3.5</v>
      </c>
      <c r="F47" s="117">
        <v>0</v>
      </c>
      <c r="G47" s="117">
        <v>4.5</v>
      </c>
      <c r="H47" s="117">
        <v>1</v>
      </c>
      <c r="I47" s="117">
        <v>0</v>
      </c>
      <c r="J47" s="117">
        <v>0</v>
      </c>
      <c r="K47" s="117">
        <v>3.5</v>
      </c>
      <c r="L47" s="117">
        <v>2.5</v>
      </c>
      <c r="M47" s="118"/>
      <c r="N47" s="118"/>
      <c r="O47" s="110">
        <f>IF(COUNT(C47:L47) &gt; 2, SUM(C47:L47)-MIN(C47:L47)-SMALL(C47:L47,2), SUM(C47:L47))</f>
        <v>23.5</v>
      </c>
      <c r="P47" s="115" t="s">
        <v>57</v>
      </c>
      <c r="R47" s="283"/>
      <c r="S47" s="236"/>
      <c r="T47" s="236"/>
      <c r="U47" s="236"/>
      <c r="V47" s="236"/>
      <c r="W47" s="236"/>
      <c r="X47" s="236"/>
      <c r="Y47" s="236"/>
      <c r="Z47" s="236"/>
      <c r="AA47" s="236"/>
      <c r="AB47" s="236"/>
    </row>
    <row r="48" spans="1:28" x14ac:dyDescent="0.2">
      <c r="A48" s="268"/>
      <c r="B48" s="135" t="s">
        <v>6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117"/>
      <c r="N48" s="117"/>
      <c r="O48" s="100">
        <f>SUM(C48:M48)</f>
        <v>0</v>
      </c>
      <c r="P48" s="115" t="s">
        <v>48</v>
      </c>
      <c r="R48" s="283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</row>
    <row r="49" spans="1:28" x14ac:dyDescent="0.2">
      <c r="A49" s="269"/>
      <c r="B49" s="136" t="s">
        <v>45</v>
      </c>
      <c r="C49" s="117">
        <f t="shared" ref="C49:L49" si="8">RANK(S38,S6:S61,0)</f>
        <v>8</v>
      </c>
      <c r="D49" s="117">
        <f t="shared" si="8"/>
        <v>4</v>
      </c>
      <c r="E49" s="117">
        <f t="shared" si="8"/>
        <v>9</v>
      </c>
      <c r="F49" s="117">
        <f t="shared" si="8"/>
        <v>10</v>
      </c>
      <c r="G49" s="117">
        <f t="shared" si="8"/>
        <v>10</v>
      </c>
      <c r="H49" s="117">
        <f t="shared" si="8"/>
        <v>9</v>
      </c>
      <c r="I49" s="117">
        <f t="shared" si="8"/>
        <v>12</v>
      </c>
      <c r="J49" s="117">
        <f t="shared" si="8"/>
        <v>14</v>
      </c>
      <c r="K49" s="117">
        <f t="shared" si="8"/>
        <v>13</v>
      </c>
      <c r="L49" s="117">
        <f t="shared" si="8"/>
        <v>13</v>
      </c>
      <c r="M49" s="118"/>
      <c r="N49" s="118"/>
      <c r="O49" s="110">
        <f>IF(O47&gt;0, O47*243.903, "0")</f>
        <v>5731.7204999999994</v>
      </c>
      <c r="P49" s="119" t="s">
        <v>49</v>
      </c>
      <c r="R49" s="284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</row>
    <row r="50" spans="1:28" ht="4.5" customHeight="1" x14ac:dyDescent="0.2">
      <c r="A50" s="122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33"/>
      <c r="P50" s="122"/>
      <c r="R50" s="244" t="s">
        <v>17</v>
      </c>
      <c r="S50" s="236">
        <f>IF(COUNT(C62:C62) &gt; 2, SUM(C62:C62)-MIN(C62:C62)-SMALL(C62:C62,2), SUM(C62:C62))</f>
        <v>2</v>
      </c>
      <c r="T50" s="236">
        <f>IF(COUNT(C62:D62) &gt; 2, SUM(C62:D62)-MIN(C62:D62)-SMALL(C62:D62,2), SUM(C62:D62))</f>
        <v>9</v>
      </c>
      <c r="U50" s="236">
        <f>IF(COUNT(C62:E62) &gt; 2, SUM(C62:E62)-MIN(C62:E62)-SMALL(C62:E62,2), SUM(C62:E62))</f>
        <v>7</v>
      </c>
      <c r="V50" s="236">
        <f>IF(COUNT(C62:F62) &gt; 2, SUM(C62:F62)-MIN(C62:F62)-SMALL(C62:F62,2), SUM(C62:F62))</f>
        <v>9.5</v>
      </c>
      <c r="W50" s="236">
        <f>IF(COUNT(C62:G62) &gt; 2, SUM(C62:G62)-MIN(C62:G62)-SMALL(C62:G62,2), SUM(C62:G62))</f>
        <v>14.5</v>
      </c>
      <c r="X50" s="236">
        <f>IF(COUNT(C62:H62) &gt; 2, SUM(C62:H62)-MIN(C62:H62)-SMALL(C62:H62,2), SUM(C62:H62))</f>
        <v>21</v>
      </c>
      <c r="Y50" s="236">
        <f>IF(COUNT(C62:I62) &gt; 2, SUM(C62:I62)-MIN(C62:I62)-SMALL(C62:I62,2), SUM(C62:I62))</f>
        <v>26.5</v>
      </c>
      <c r="Z50" s="236">
        <f>IF(COUNT(C62:J62) &gt; 2, SUM(C62:J62)-MIN(C62:J62)-SMALL(C62:J62,2), SUM(C62:J62))</f>
        <v>32.5</v>
      </c>
      <c r="AA50" s="236">
        <f>IF(COUNT(C62:K62) &gt; 2, SUM(C62:K62)-MIN(C62:K62)-SMALL(C62:K62,2), SUM(C62:K62))</f>
        <v>39</v>
      </c>
      <c r="AB50" s="236">
        <f>IF(COUNT(C62:L62) &gt; 2, SUM(C62:L62)-MIN(C62:L62)-SMALL(C62:L62,2), SUM(C62:L62))</f>
        <v>45</v>
      </c>
    </row>
    <row r="51" spans="1:28" x14ac:dyDescent="0.2">
      <c r="A51" s="252" t="s">
        <v>122</v>
      </c>
      <c r="B51" s="124" t="s">
        <v>4</v>
      </c>
      <c r="C51" s="131">
        <v>10</v>
      </c>
      <c r="D51" s="131">
        <v>10</v>
      </c>
      <c r="E51" s="131">
        <v>5</v>
      </c>
      <c r="F51" s="131">
        <v>11</v>
      </c>
      <c r="G51" s="131">
        <v>2</v>
      </c>
      <c r="H51" s="131">
        <v>12</v>
      </c>
      <c r="I51" s="131">
        <v>5</v>
      </c>
      <c r="J51" s="131">
        <v>4</v>
      </c>
      <c r="K51" s="131">
        <v>10</v>
      </c>
      <c r="L51" s="131">
        <v>0</v>
      </c>
      <c r="M51" s="118"/>
      <c r="N51" s="131"/>
      <c r="O51" s="126">
        <f>SUM(C52:L52)</f>
        <v>33</v>
      </c>
      <c r="P51" s="127" t="s">
        <v>46</v>
      </c>
      <c r="R51" s="245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</row>
    <row r="52" spans="1:28" x14ac:dyDescent="0.2">
      <c r="A52" s="253"/>
      <c r="B52" s="128" t="s">
        <v>5</v>
      </c>
      <c r="C52" s="131">
        <v>2.5</v>
      </c>
      <c r="D52" s="131">
        <v>2.5</v>
      </c>
      <c r="E52" s="131">
        <v>5</v>
      </c>
      <c r="F52" s="131">
        <v>2</v>
      </c>
      <c r="G52" s="131">
        <v>6.5</v>
      </c>
      <c r="H52" s="131">
        <v>1.5</v>
      </c>
      <c r="I52" s="131">
        <v>5</v>
      </c>
      <c r="J52" s="131">
        <v>5.5</v>
      </c>
      <c r="K52" s="131">
        <v>2.5</v>
      </c>
      <c r="L52" s="131">
        <v>0</v>
      </c>
      <c r="M52" s="118"/>
      <c r="N52" s="118"/>
      <c r="O52" s="126">
        <f>IF(COUNT(C52:L52) &gt; 2, SUM(C52:L52)-MIN(C52:L52)-SMALL(C52:L52,2), SUM(C52:L52))</f>
        <v>31.5</v>
      </c>
      <c r="P52" s="129" t="s">
        <v>57</v>
      </c>
      <c r="R52" s="245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</row>
    <row r="53" spans="1:28" x14ac:dyDescent="0.2">
      <c r="A53" s="253"/>
      <c r="B53" s="128" t="s">
        <v>6</v>
      </c>
      <c r="C53" s="26"/>
      <c r="D53" s="26"/>
      <c r="E53" s="26"/>
      <c r="F53" s="26"/>
      <c r="G53" s="26">
        <v>70</v>
      </c>
      <c r="H53" s="26"/>
      <c r="I53" s="26"/>
      <c r="J53" s="26">
        <v>20</v>
      </c>
      <c r="K53" s="26"/>
      <c r="L53" s="26"/>
      <c r="M53" s="137"/>
      <c r="N53" s="131"/>
      <c r="O53" s="99">
        <f>SUM(C53:M53)</f>
        <v>90</v>
      </c>
      <c r="P53" s="129" t="s">
        <v>48</v>
      </c>
      <c r="R53" s="246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</row>
    <row r="54" spans="1:28" x14ac:dyDescent="0.2">
      <c r="A54" s="253"/>
      <c r="B54" s="130" t="s">
        <v>45</v>
      </c>
      <c r="C54" s="131">
        <f t="shared" ref="C54:L54" si="9">RANK(S42,S6:S61,0)</f>
        <v>10</v>
      </c>
      <c r="D54" s="131">
        <f t="shared" si="9"/>
        <v>12</v>
      </c>
      <c r="E54" s="131">
        <f t="shared" si="9"/>
        <v>9</v>
      </c>
      <c r="F54" s="131">
        <f t="shared" si="9"/>
        <v>14</v>
      </c>
      <c r="G54" s="131">
        <f t="shared" si="9"/>
        <v>8</v>
      </c>
      <c r="H54" s="131">
        <f t="shared" si="9"/>
        <v>9</v>
      </c>
      <c r="I54" s="131">
        <f t="shared" si="9"/>
        <v>8</v>
      </c>
      <c r="J54" s="131">
        <f t="shared" si="9"/>
        <v>7</v>
      </c>
      <c r="K54" s="131">
        <f t="shared" si="9"/>
        <v>8</v>
      </c>
      <c r="L54" s="131">
        <f t="shared" si="9"/>
        <v>9</v>
      </c>
      <c r="M54" s="118"/>
      <c r="N54" s="118"/>
      <c r="O54" s="126">
        <f>IF(O52&gt;0, O52*243.903, "0")</f>
        <v>7682.9444999999996</v>
      </c>
      <c r="P54" s="132" t="s">
        <v>49</v>
      </c>
      <c r="R54" s="278" t="s">
        <v>110</v>
      </c>
      <c r="S54" s="237">
        <f>IF(COUNT(C67:C67) &gt; 2, SUM(C67:C67)-MIN(C67:C67)-SMALL(C67:C67,2), SUM(C67:C67))</f>
        <v>3</v>
      </c>
      <c r="T54" s="237">
        <f>IF(COUNT(C67:D67) &gt; 2, SUM(C67:D67)-MIN(C67:D67)-SMALL(C67:D67,2), SUM(C67:D67))</f>
        <v>6.5</v>
      </c>
      <c r="U54" s="237">
        <f>IF(COUNT(C67:E67) &gt; 2, SUM(C67:E67)-MIN(C67:E67)-SMALL(C67:E67,2), SUM(C67:E67))</f>
        <v>3.5</v>
      </c>
      <c r="V54" s="237">
        <f>IF(COUNT(C67:F67) &gt; 2, SUM(C67:F67)-MIN(C67:F67)-SMALL(C67:F67,2), SUM(C67:F67))</f>
        <v>8.5</v>
      </c>
      <c r="W54" s="237">
        <f>IF(COUNT(C67:G67) &gt; 2, SUM(C67:G67)-MIN(C67:G67)-SMALL(C67:G67,2), SUM(C67:G67))</f>
        <v>11.5</v>
      </c>
      <c r="X54" s="237">
        <f>IF(COUNT(C67:H67) &gt; 2, SUM(C67:H67)-MIN(C67:H67)-SMALL(C67:H67,2), SUM(C67:H67))</f>
        <v>14</v>
      </c>
      <c r="Y54" s="237">
        <f>IF(COUNT(C67:I67) &gt; 2, SUM(C67:I67)-MIN(C67:I67)-SMALL(C67:I67,2), SUM(C67:I67))</f>
        <v>15.5</v>
      </c>
      <c r="Z54" s="237">
        <f>IF(COUNT(C67:J67) &gt; 2, SUM(C67:J67)-MIN(C67:J67)-SMALL(C67:J67,2), SUM(C67:J67))</f>
        <v>22.5</v>
      </c>
      <c r="AA54" s="237">
        <f>IF(COUNT(C67:K67) &gt; 2, SUM(C67:K67)-MIN(C67:K67)-SMALL(C67:K67,2), SUM(C67:K67))</f>
        <v>28.5</v>
      </c>
      <c r="AB54" s="237">
        <f>IF(COUNT(C67:L67) &gt; 2, SUM(C67:L67)-MIN(C67:L67)-SMALL(C67:L67,2), SUM(C67:L67))</f>
        <v>29.5</v>
      </c>
    </row>
    <row r="55" spans="1:28" ht="4.5" customHeight="1" x14ac:dyDescent="0.2">
      <c r="A55" s="120"/>
      <c r="B55" s="121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33"/>
      <c r="P55" s="123"/>
      <c r="R55" s="279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</row>
    <row r="56" spans="1:28" x14ac:dyDescent="0.2">
      <c r="A56" s="255" t="s">
        <v>90</v>
      </c>
      <c r="B56" s="107" t="s">
        <v>4</v>
      </c>
      <c r="C56" s="108">
        <v>7</v>
      </c>
      <c r="D56" s="108">
        <v>6</v>
      </c>
      <c r="E56" s="108">
        <v>0</v>
      </c>
      <c r="F56" s="108">
        <v>9</v>
      </c>
      <c r="G56" s="108">
        <v>9</v>
      </c>
      <c r="H56" s="108">
        <v>11</v>
      </c>
      <c r="I56" s="108">
        <v>1</v>
      </c>
      <c r="J56" s="108">
        <v>9</v>
      </c>
      <c r="K56" s="108">
        <v>7</v>
      </c>
      <c r="L56" s="108">
        <v>2</v>
      </c>
      <c r="M56" s="109"/>
      <c r="N56" s="108"/>
      <c r="O56" s="110">
        <f>SUM(C57:L57)</f>
        <v>37</v>
      </c>
      <c r="P56" s="111" t="s">
        <v>46</v>
      </c>
      <c r="R56" s="279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</row>
    <row r="57" spans="1:28" x14ac:dyDescent="0.2">
      <c r="A57" s="256"/>
      <c r="B57" s="112" t="s">
        <v>5</v>
      </c>
      <c r="C57" s="108">
        <v>4</v>
      </c>
      <c r="D57" s="108">
        <v>4.5</v>
      </c>
      <c r="E57" s="108">
        <v>0</v>
      </c>
      <c r="F57" s="108">
        <v>3</v>
      </c>
      <c r="G57" s="108">
        <v>3</v>
      </c>
      <c r="H57" s="108">
        <v>2</v>
      </c>
      <c r="I57" s="108">
        <v>7</v>
      </c>
      <c r="J57" s="108">
        <v>3</v>
      </c>
      <c r="K57" s="108">
        <v>4</v>
      </c>
      <c r="L57" s="108">
        <v>6.5</v>
      </c>
      <c r="M57" s="109"/>
      <c r="N57" s="109"/>
      <c r="O57" s="110">
        <f>IF(COUNT(C57:L57) &gt; 2, SUM(C57:L57)-MIN(C57:L57)-SMALL(C57:L57,2), SUM(C57:L57))</f>
        <v>35</v>
      </c>
      <c r="P57" s="115" t="s">
        <v>57</v>
      </c>
      <c r="R57" s="280"/>
      <c r="S57" s="239"/>
      <c r="T57" s="239"/>
      <c r="U57" s="239"/>
      <c r="V57" s="239"/>
      <c r="W57" s="239"/>
      <c r="X57" s="239"/>
      <c r="Y57" s="239"/>
      <c r="Z57" s="239"/>
      <c r="AA57" s="239"/>
      <c r="AB57" s="239"/>
    </row>
    <row r="58" spans="1:28" x14ac:dyDescent="0.2">
      <c r="A58" s="256"/>
      <c r="B58" s="112" t="s">
        <v>6</v>
      </c>
      <c r="C58" s="36"/>
      <c r="D58" s="36"/>
      <c r="E58" s="36"/>
      <c r="F58" s="36"/>
      <c r="G58" s="36"/>
      <c r="H58" s="36"/>
      <c r="I58" s="36">
        <v>110</v>
      </c>
      <c r="J58" s="36"/>
      <c r="K58" s="36"/>
      <c r="L58" s="36">
        <v>70</v>
      </c>
      <c r="M58" s="59"/>
      <c r="N58" s="59"/>
      <c r="O58" s="100">
        <f>SUM(C58:M58)</f>
        <v>180</v>
      </c>
      <c r="P58" s="115" t="s">
        <v>48</v>
      </c>
      <c r="R58" s="244" t="s">
        <v>19</v>
      </c>
      <c r="S58" s="237">
        <f>IF(COUNT(C72:C72) &gt; 2, SUM(C72:C72)-MIN(C72:C72)-SMALL(C72:C72,2), SUM(C72:C72))</f>
        <v>6.5</v>
      </c>
      <c r="T58" s="237">
        <f>IF(COUNT(C72:D72) &gt; 2, SUM(C72:D72)-MIN(C72:D72)-SMALL(C72:D72,2), SUM(C72:D72))</f>
        <v>12.5</v>
      </c>
      <c r="U58" s="237">
        <f>IF(COUNT(C72:E72) &gt; 2, SUM(C72:E72)-MIN(C72:E72)-SMALL(C72:E72,2), SUM(C72:E72))</f>
        <v>7</v>
      </c>
      <c r="V58" s="237">
        <f>IF(COUNT(C72:F72) &gt; 2, SUM(C72:F72)-MIN(C72:F72)-SMALL(C72:F72,2), SUM(C72:F72))</f>
        <v>13.5</v>
      </c>
      <c r="W58" s="237">
        <f>IF(COUNT(C72:G72) &gt; 2, SUM(C72:G72)-MIN(C72:G72)-SMALL(C72:G72,2), SUM(C72:G72))</f>
        <v>19.5</v>
      </c>
      <c r="X58" s="237">
        <f>IF(COUNT(C72:H72) &gt; 2, SUM(C72:H72)-MIN(C72:H72)-SMALL(C72:H72,2), SUM(C72:H72))</f>
        <v>23.5</v>
      </c>
      <c r="Y58" s="237">
        <f>IF(COUNT(C72:I72) &gt; 2, SUM(C72:I72)-MIN(C72:I72)-SMALL(C72:I72,2), SUM(C72:I72))</f>
        <v>29.5</v>
      </c>
      <c r="Z58" s="237">
        <f>IF(COUNT(C72:J72) &gt; 2, SUM(C72:J72)-MIN(C72:J72)-SMALL(C72:J72,2), SUM(C72:J72))</f>
        <v>33.5</v>
      </c>
      <c r="AA58" s="237">
        <f>IF(COUNT(C72:K72) &gt; 2, SUM(C72:K72)-MIN(C72:K72)-SMALL(C72:K72,2), SUM(C72:K72))</f>
        <v>37</v>
      </c>
      <c r="AB58" s="237">
        <f>IF(COUNT(C72:L72) &gt; 2, SUM(C72:L72)-MIN(C72:L72)-SMALL(C72:L72,2), SUM(C72:L72))</f>
        <v>42</v>
      </c>
    </row>
    <row r="59" spans="1:28" x14ac:dyDescent="0.2">
      <c r="A59" s="257"/>
      <c r="B59" s="116" t="s">
        <v>45</v>
      </c>
      <c r="C59" s="117">
        <f t="shared" ref="C59:L59" si="10">RANK(S46,S6:S61,0)</f>
        <v>7</v>
      </c>
      <c r="D59" s="117">
        <f t="shared" si="10"/>
        <v>4</v>
      </c>
      <c r="E59" s="117">
        <f t="shared" si="10"/>
        <v>11</v>
      </c>
      <c r="F59" s="117">
        <f t="shared" si="10"/>
        <v>10</v>
      </c>
      <c r="G59" s="117">
        <f t="shared" si="10"/>
        <v>11</v>
      </c>
      <c r="H59" s="117">
        <f t="shared" si="10"/>
        <v>13</v>
      </c>
      <c r="I59" s="117">
        <f t="shared" si="10"/>
        <v>8</v>
      </c>
      <c r="J59" s="117">
        <f t="shared" si="10"/>
        <v>9</v>
      </c>
      <c r="K59" s="117">
        <f t="shared" si="10"/>
        <v>9</v>
      </c>
      <c r="L59" s="117">
        <f t="shared" si="10"/>
        <v>8</v>
      </c>
      <c r="M59" s="118"/>
      <c r="N59" s="118"/>
      <c r="O59" s="110">
        <f>IF(O57&gt;0, O57*243.903, "0")</f>
        <v>8536.6049999999996</v>
      </c>
      <c r="P59" s="119" t="s">
        <v>49</v>
      </c>
      <c r="R59" s="245"/>
      <c r="S59" s="238"/>
      <c r="T59" s="238"/>
      <c r="U59" s="238"/>
      <c r="V59" s="238"/>
      <c r="W59" s="238"/>
      <c r="X59" s="238"/>
      <c r="Y59" s="238"/>
      <c r="Z59" s="238"/>
      <c r="AA59" s="238"/>
      <c r="AB59" s="238"/>
    </row>
    <row r="60" spans="1:28" ht="4.5" customHeight="1" x14ac:dyDescent="0.2">
      <c r="A60" s="120"/>
      <c r="B60" s="121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33"/>
      <c r="P60" s="123"/>
      <c r="R60" s="245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</row>
    <row r="61" spans="1:28" x14ac:dyDescent="0.2">
      <c r="A61" s="252" t="s">
        <v>17</v>
      </c>
      <c r="B61" s="124" t="s">
        <v>4</v>
      </c>
      <c r="C61" s="125">
        <v>11</v>
      </c>
      <c r="D61" s="125">
        <v>1</v>
      </c>
      <c r="E61" s="125">
        <v>12</v>
      </c>
      <c r="F61" s="125">
        <v>10</v>
      </c>
      <c r="G61" s="125">
        <v>5</v>
      </c>
      <c r="H61" s="125">
        <v>2</v>
      </c>
      <c r="I61" s="125">
        <v>4</v>
      </c>
      <c r="J61" s="125">
        <v>3</v>
      </c>
      <c r="K61" s="125">
        <v>2</v>
      </c>
      <c r="L61" s="125">
        <v>3</v>
      </c>
      <c r="M61" s="109"/>
      <c r="N61" s="125"/>
      <c r="O61" s="126">
        <f>SUM(C62:L62)</f>
        <v>48.5</v>
      </c>
      <c r="P61" s="127" t="s">
        <v>46</v>
      </c>
      <c r="R61" s="246"/>
      <c r="S61" s="239"/>
      <c r="T61" s="239"/>
      <c r="U61" s="239"/>
      <c r="V61" s="239"/>
      <c r="W61" s="239"/>
      <c r="X61" s="239"/>
      <c r="Y61" s="239"/>
      <c r="Z61" s="239"/>
      <c r="AA61" s="239"/>
      <c r="AB61" s="239"/>
    </row>
    <row r="62" spans="1:28" x14ac:dyDescent="0.2">
      <c r="A62" s="253"/>
      <c r="B62" s="128" t="s">
        <v>5</v>
      </c>
      <c r="C62" s="125">
        <v>2</v>
      </c>
      <c r="D62" s="125">
        <v>7</v>
      </c>
      <c r="E62" s="125">
        <v>1.5</v>
      </c>
      <c r="F62" s="125">
        <v>2.5</v>
      </c>
      <c r="G62" s="125">
        <v>5</v>
      </c>
      <c r="H62" s="125">
        <v>6.5</v>
      </c>
      <c r="I62" s="125">
        <v>5.5</v>
      </c>
      <c r="J62" s="125">
        <v>6</v>
      </c>
      <c r="K62" s="125">
        <v>6.5</v>
      </c>
      <c r="L62" s="125">
        <v>6</v>
      </c>
      <c r="M62" s="109"/>
      <c r="N62" s="109"/>
      <c r="O62" s="126">
        <f>IF(COUNT(C62:L62) &gt; 2, SUM(C62:L62)-MIN(C62:L62)-SMALL(C62:L62,2), SUM(C62:L62))</f>
        <v>45</v>
      </c>
      <c r="P62" s="129" t="s">
        <v>57</v>
      </c>
      <c r="S62" s="235"/>
      <c r="T62" s="234"/>
      <c r="U62" s="234"/>
      <c r="V62" s="234"/>
      <c r="W62" s="234"/>
      <c r="X62" s="234"/>
      <c r="Y62" s="234"/>
      <c r="Z62" s="234"/>
      <c r="AA62" s="234"/>
      <c r="AB62" s="234"/>
    </row>
    <row r="63" spans="1:28" x14ac:dyDescent="0.2">
      <c r="A63" s="253"/>
      <c r="B63" s="128" t="s">
        <v>6</v>
      </c>
      <c r="C63" s="26"/>
      <c r="D63" s="26">
        <v>110</v>
      </c>
      <c r="E63" s="26"/>
      <c r="F63" s="26"/>
      <c r="G63" s="26"/>
      <c r="H63" s="26">
        <v>80</v>
      </c>
      <c r="I63" s="26">
        <v>20</v>
      </c>
      <c r="J63" s="26">
        <v>50</v>
      </c>
      <c r="K63" s="26">
        <v>70</v>
      </c>
      <c r="L63" s="26">
        <v>40</v>
      </c>
      <c r="M63" s="38">
        <v>200</v>
      </c>
      <c r="N63" s="38"/>
      <c r="O63" s="99">
        <f>SUM(C63:M63)</f>
        <v>570</v>
      </c>
      <c r="P63" s="129" t="s">
        <v>48</v>
      </c>
      <c r="S63" s="235"/>
      <c r="T63" s="234"/>
      <c r="U63" s="234"/>
      <c r="V63" s="234"/>
      <c r="W63" s="234"/>
      <c r="X63" s="234"/>
      <c r="Y63" s="234"/>
      <c r="Z63" s="234"/>
      <c r="AA63" s="234"/>
      <c r="AB63" s="234"/>
    </row>
    <row r="64" spans="1:28" x14ac:dyDescent="0.2">
      <c r="A64" s="254"/>
      <c r="B64" s="130" t="s">
        <v>45</v>
      </c>
      <c r="C64" s="131">
        <f t="shared" ref="C64:L64" si="11">RANK(S50,S6:S61,0)</f>
        <v>11</v>
      </c>
      <c r="D64" s="131">
        <f t="shared" si="11"/>
        <v>3</v>
      </c>
      <c r="E64" s="131">
        <f t="shared" si="11"/>
        <v>1</v>
      </c>
      <c r="F64" s="131">
        <f t="shared" si="11"/>
        <v>7</v>
      </c>
      <c r="G64" s="131">
        <f t="shared" si="11"/>
        <v>7</v>
      </c>
      <c r="H64" s="131">
        <f t="shared" si="11"/>
        <v>5</v>
      </c>
      <c r="I64" s="131">
        <f t="shared" si="11"/>
        <v>5</v>
      </c>
      <c r="J64" s="131">
        <f t="shared" si="11"/>
        <v>4</v>
      </c>
      <c r="K64" s="131">
        <f t="shared" si="11"/>
        <v>2</v>
      </c>
      <c r="L64" s="131">
        <f t="shared" si="11"/>
        <v>2</v>
      </c>
      <c r="M64" s="118"/>
      <c r="N64" s="118"/>
      <c r="O64" s="126">
        <f>IF(O62&gt;0, O62*243.903, "0")</f>
        <v>10975.635</v>
      </c>
      <c r="P64" s="132" t="s">
        <v>49</v>
      </c>
      <c r="S64" s="235"/>
      <c r="T64" s="234"/>
      <c r="U64" s="234"/>
      <c r="V64" s="234"/>
      <c r="W64" s="234"/>
      <c r="X64" s="234"/>
      <c r="Y64" s="234"/>
      <c r="Z64" s="234"/>
      <c r="AA64" s="234"/>
      <c r="AB64" s="234"/>
    </row>
    <row r="65" spans="1:28" ht="4.5" customHeight="1" x14ac:dyDescent="0.2">
      <c r="A65" s="120"/>
      <c r="B65" s="121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33"/>
      <c r="P65" s="123"/>
      <c r="S65" s="235"/>
      <c r="T65" s="234"/>
      <c r="U65" s="234"/>
      <c r="V65" s="234"/>
      <c r="W65" s="234"/>
      <c r="X65" s="234"/>
      <c r="Y65" s="234"/>
      <c r="Z65" s="234"/>
      <c r="AA65" s="234"/>
      <c r="AB65" s="234"/>
    </row>
    <row r="66" spans="1:28" x14ac:dyDescent="0.2">
      <c r="A66" s="268" t="s">
        <v>110</v>
      </c>
      <c r="B66" s="107" t="s">
        <v>4</v>
      </c>
      <c r="C66" s="117">
        <v>9</v>
      </c>
      <c r="D66" s="117">
        <v>8</v>
      </c>
      <c r="E66" s="117">
        <v>13</v>
      </c>
      <c r="F66" s="117">
        <v>5</v>
      </c>
      <c r="G66" s="117">
        <v>0</v>
      </c>
      <c r="H66" s="117">
        <v>10</v>
      </c>
      <c r="I66" s="117">
        <v>12</v>
      </c>
      <c r="J66" s="117">
        <v>1</v>
      </c>
      <c r="K66" s="117">
        <v>3</v>
      </c>
      <c r="L66" s="117">
        <v>0</v>
      </c>
      <c r="M66" s="118"/>
      <c r="N66" s="117"/>
      <c r="O66" s="110">
        <f>SUM(C67:L67)</f>
        <v>29.5</v>
      </c>
      <c r="P66" s="111" t="s">
        <v>46</v>
      </c>
      <c r="S66" s="235"/>
      <c r="T66" s="234"/>
      <c r="U66" s="234"/>
      <c r="V66" s="234"/>
      <c r="W66" s="234"/>
      <c r="X66" s="234"/>
      <c r="Y66" s="234"/>
      <c r="Z66" s="234"/>
      <c r="AA66" s="234"/>
      <c r="AB66" s="234"/>
    </row>
    <row r="67" spans="1:28" x14ac:dyDescent="0.2">
      <c r="A67" s="268"/>
      <c r="B67" s="135" t="s">
        <v>5</v>
      </c>
      <c r="C67" s="117">
        <v>3</v>
      </c>
      <c r="D67" s="117">
        <v>3.5</v>
      </c>
      <c r="E67" s="117">
        <v>1</v>
      </c>
      <c r="F67" s="117">
        <v>5</v>
      </c>
      <c r="G67" s="117">
        <v>0</v>
      </c>
      <c r="H67" s="117">
        <v>2.5</v>
      </c>
      <c r="I67" s="117">
        <v>1.5</v>
      </c>
      <c r="J67" s="117">
        <v>7</v>
      </c>
      <c r="K67" s="117">
        <v>6</v>
      </c>
      <c r="L67" s="117">
        <v>0</v>
      </c>
      <c r="M67" s="118"/>
      <c r="N67" s="118"/>
      <c r="O67" s="110">
        <f>IF(COUNT(C67:L67) &gt; 2, SUM(C67:L67)-MIN(C67:L67)-SMALL(C67:L67,2), SUM(C67:L67))</f>
        <v>29.5</v>
      </c>
      <c r="P67" s="115" t="s">
        <v>57</v>
      </c>
      <c r="S67" s="235"/>
      <c r="T67" s="234"/>
      <c r="U67" s="234"/>
      <c r="V67" s="234"/>
      <c r="W67" s="234"/>
      <c r="X67" s="234"/>
      <c r="Y67" s="234"/>
      <c r="Z67" s="234"/>
      <c r="AA67" s="234"/>
      <c r="AB67" s="234"/>
    </row>
    <row r="68" spans="1:28" x14ac:dyDescent="0.2">
      <c r="A68" s="268"/>
      <c r="B68" s="135" t="s">
        <v>6</v>
      </c>
      <c r="C68" s="138"/>
      <c r="D68" s="138"/>
      <c r="E68" s="138"/>
      <c r="F68" s="138"/>
      <c r="G68" s="138"/>
      <c r="H68" s="138"/>
      <c r="I68" s="138"/>
      <c r="J68" s="138">
        <v>110</v>
      </c>
      <c r="K68" s="138">
        <v>50</v>
      </c>
      <c r="L68" s="138"/>
      <c r="M68" s="117"/>
      <c r="N68" s="117"/>
      <c r="O68" s="100">
        <f>SUM(C68:M68)</f>
        <v>160</v>
      </c>
      <c r="P68" s="115" t="s">
        <v>48</v>
      </c>
      <c r="S68" s="235"/>
      <c r="T68" s="234"/>
      <c r="U68" s="234"/>
      <c r="V68" s="234"/>
      <c r="W68" s="234"/>
      <c r="X68" s="234"/>
      <c r="Y68" s="234"/>
      <c r="Z68" s="234"/>
      <c r="AA68" s="234"/>
      <c r="AB68" s="234"/>
    </row>
    <row r="69" spans="1:28" x14ac:dyDescent="0.2">
      <c r="A69" s="268"/>
      <c r="B69" s="136" t="s">
        <v>45</v>
      </c>
      <c r="C69" s="117">
        <f t="shared" ref="C69:L69" si="12">RANK(S54,S6:S61,0)</f>
        <v>9</v>
      </c>
      <c r="D69" s="117">
        <f t="shared" si="12"/>
        <v>10</v>
      </c>
      <c r="E69" s="117">
        <f t="shared" si="12"/>
        <v>13</v>
      </c>
      <c r="F69" s="117">
        <f t="shared" si="12"/>
        <v>10</v>
      </c>
      <c r="G69" s="117">
        <f t="shared" si="12"/>
        <v>11</v>
      </c>
      <c r="H69" s="117">
        <f t="shared" si="12"/>
        <v>14</v>
      </c>
      <c r="I69" s="117">
        <f t="shared" si="12"/>
        <v>14</v>
      </c>
      <c r="J69" s="117">
        <f t="shared" si="12"/>
        <v>11</v>
      </c>
      <c r="K69" s="117">
        <f t="shared" si="12"/>
        <v>9</v>
      </c>
      <c r="L69" s="117">
        <f t="shared" si="12"/>
        <v>11</v>
      </c>
      <c r="M69" s="118"/>
      <c r="N69" s="118"/>
      <c r="O69" s="110">
        <f>IF(O67&gt;0, O67*243.903, "0")</f>
        <v>7195.1385</v>
      </c>
      <c r="P69" s="119" t="s">
        <v>49</v>
      </c>
      <c r="S69" s="235"/>
      <c r="T69" s="234"/>
      <c r="U69" s="234"/>
      <c r="V69" s="234"/>
      <c r="W69" s="234"/>
      <c r="X69" s="234"/>
      <c r="Y69" s="234"/>
      <c r="Z69" s="234"/>
      <c r="AA69" s="234"/>
      <c r="AB69" s="234"/>
    </row>
    <row r="70" spans="1:28" ht="4.5" customHeight="1" x14ac:dyDescent="0.2">
      <c r="A70" s="120"/>
      <c r="B70" s="121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33"/>
      <c r="P70" s="123"/>
      <c r="S70" s="235"/>
      <c r="T70" s="234"/>
      <c r="U70" s="234"/>
      <c r="V70" s="234"/>
      <c r="W70" s="234"/>
      <c r="X70" s="234"/>
      <c r="Y70" s="234"/>
      <c r="Z70" s="234"/>
      <c r="AA70" s="234"/>
      <c r="AB70" s="234"/>
    </row>
    <row r="71" spans="1:28" x14ac:dyDescent="0.2">
      <c r="A71" s="252" t="s">
        <v>19</v>
      </c>
      <c r="B71" s="124" t="s">
        <v>4</v>
      </c>
      <c r="C71" s="125">
        <v>2</v>
      </c>
      <c r="D71" s="125">
        <v>3</v>
      </c>
      <c r="E71" s="125">
        <v>1</v>
      </c>
      <c r="F71" s="125">
        <v>7</v>
      </c>
      <c r="G71" s="125">
        <v>7</v>
      </c>
      <c r="H71" s="125">
        <v>8</v>
      </c>
      <c r="I71" s="125">
        <v>3</v>
      </c>
      <c r="J71" s="125">
        <v>8</v>
      </c>
      <c r="K71" s="125">
        <v>11</v>
      </c>
      <c r="L71" s="125">
        <v>5</v>
      </c>
      <c r="M71" s="109"/>
      <c r="N71" s="125"/>
      <c r="O71" s="126">
        <f>SUM(C72:L72)</f>
        <v>47.5</v>
      </c>
      <c r="P71" s="127" t="s">
        <v>46</v>
      </c>
      <c r="S71" s="235"/>
      <c r="T71" s="234"/>
      <c r="U71" s="234"/>
      <c r="V71" s="234"/>
      <c r="W71" s="234"/>
      <c r="X71" s="234"/>
      <c r="Y71" s="234"/>
      <c r="Z71" s="234"/>
      <c r="AA71" s="234"/>
      <c r="AB71" s="234"/>
    </row>
    <row r="72" spans="1:28" x14ac:dyDescent="0.2">
      <c r="A72" s="253"/>
      <c r="B72" s="128" t="s">
        <v>5</v>
      </c>
      <c r="C72" s="125">
        <v>6.5</v>
      </c>
      <c r="D72" s="125">
        <v>6</v>
      </c>
      <c r="E72" s="125">
        <v>7</v>
      </c>
      <c r="F72" s="125">
        <v>4</v>
      </c>
      <c r="G72" s="125">
        <v>4</v>
      </c>
      <c r="H72" s="125">
        <v>3.5</v>
      </c>
      <c r="I72" s="125">
        <v>6</v>
      </c>
      <c r="J72" s="125">
        <v>3.5</v>
      </c>
      <c r="K72" s="125">
        <v>2</v>
      </c>
      <c r="L72" s="125">
        <v>5</v>
      </c>
      <c r="M72" s="109"/>
      <c r="N72" s="109"/>
      <c r="O72" s="126">
        <f>IF(COUNT(C72:L72) &gt; 2, SUM(C72:L72)-MIN(C72:L72)-SMALL(C72:L72,2), SUM(C72:L72))</f>
        <v>42</v>
      </c>
      <c r="P72" s="129" t="s">
        <v>57</v>
      </c>
    </row>
    <row r="73" spans="1:28" x14ac:dyDescent="0.2">
      <c r="A73" s="253"/>
      <c r="B73" s="128" t="s">
        <v>6</v>
      </c>
      <c r="C73" s="26">
        <v>80</v>
      </c>
      <c r="D73" s="26">
        <v>60</v>
      </c>
      <c r="E73" s="26">
        <v>110</v>
      </c>
      <c r="F73" s="26"/>
      <c r="G73" s="26"/>
      <c r="H73" s="26"/>
      <c r="I73" s="26">
        <v>50</v>
      </c>
      <c r="J73" s="26"/>
      <c r="K73" s="26"/>
      <c r="L73" s="26"/>
      <c r="M73" s="38"/>
      <c r="N73" s="38"/>
      <c r="O73" s="99">
        <f>SUM(C73:M73)</f>
        <v>300</v>
      </c>
      <c r="P73" s="129" t="s">
        <v>48</v>
      </c>
    </row>
    <row r="74" spans="1:28" x14ac:dyDescent="0.2">
      <c r="A74" s="254"/>
      <c r="B74" s="130" t="s">
        <v>45</v>
      </c>
      <c r="C74" s="131">
        <f t="shared" ref="C74:L74" si="13">RANK(S58,S6:S61,0)</f>
        <v>2</v>
      </c>
      <c r="D74" s="131">
        <f t="shared" si="13"/>
        <v>1</v>
      </c>
      <c r="E74" s="131">
        <f t="shared" si="13"/>
        <v>1</v>
      </c>
      <c r="F74" s="131">
        <f t="shared" si="13"/>
        <v>1</v>
      </c>
      <c r="G74" s="131">
        <f t="shared" si="13"/>
        <v>1</v>
      </c>
      <c r="H74" s="131">
        <f t="shared" si="13"/>
        <v>2</v>
      </c>
      <c r="I74" s="131">
        <f t="shared" si="13"/>
        <v>1</v>
      </c>
      <c r="J74" s="131">
        <f t="shared" si="13"/>
        <v>3</v>
      </c>
      <c r="K74" s="131">
        <f t="shared" si="13"/>
        <v>4</v>
      </c>
      <c r="L74" s="131">
        <f t="shared" si="13"/>
        <v>5</v>
      </c>
      <c r="M74" s="118"/>
      <c r="N74" s="118"/>
      <c r="O74" s="126">
        <f>IF(O72&gt;0, O72*243.903, "0")</f>
        <v>10243.925999999999</v>
      </c>
      <c r="P74" s="132" t="s">
        <v>49</v>
      </c>
    </row>
    <row r="75" spans="1:28" ht="4.5" customHeight="1" x14ac:dyDescent="0.2">
      <c r="A75" s="120"/>
      <c r="B75" s="121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33"/>
      <c r="P75" s="123"/>
    </row>
  </sheetData>
  <mergeCells count="200">
    <mergeCell ref="X70:X71"/>
    <mergeCell ref="Y70:Y71"/>
    <mergeCell ref="Z70:Z71"/>
    <mergeCell ref="AA70:AA71"/>
    <mergeCell ref="AB70:AB71"/>
    <mergeCell ref="Y66:Y69"/>
    <mergeCell ref="Z66:Z69"/>
    <mergeCell ref="AA66:AA69"/>
    <mergeCell ref="AB66:AB69"/>
    <mergeCell ref="X66:X69"/>
    <mergeCell ref="A71:A74"/>
    <mergeCell ref="S70:S71"/>
    <mergeCell ref="T70:T71"/>
    <mergeCell ref="U70:U71"/>
    <mergeCell ref="V70:V71"/>
    <mergeCell ref="W70:W71"/>
    <mergeCell ref="S66:S69"/>
    <mergeCell ref="T66:T69"/>
    <mergeCell ref="U66:U69"/>
    <mergeCell ref="V66:V69"/>
    <mergeCell ref="W66:W69"/>
    <mergeCell ref="Y62:Y65"/>
    <mergeCell ref="Z62:Z65"/>
    <mergeCell ref="AA62:AA65"/>
    <mergeCell ref="AB62:AB65"/>
    <mergeCell ref="A66:A69"/>
    <mergeCell ref="S62:S65"/>
    <mergeCell ref="T62:T65"/>
    <mergeCell ref="U62:U65"/>
    <mergeCell ref="V62:V65"/>
    <mergeCell ref="V50:V53"/>
    <mergeCell ref="W50:W53"/>
    <mergeCell ref="Z58:Z61"/>
    <mergeCell ref="AA58:AA61"/>
    <mergeCell ref="AB58:AB61"/>
    <mergeCell ref="A61:A64"/>
    <mergeCell ref="AB54:AB57"/>
    <mergeCell ref="A56:A59"/>
    <mergeCell ref="R58:R61"/>
    <mergeCell ref="S58:S61"/>
    <mergeCell ref="T58:T61"/>
    <mergeCell ref="U58:U61"/>
    <mergeCell ref="V58:V61"/>
    <mergeCell ref="W58:W61"/>
    <mergeCell ref="X58:X61"/>
    <mergeCell ref="Y58:Y61"/>
    <mergeCell ref="V54:V57"/>
    <mergeCell ref="W54:W57"/>
    <mergeCell ref="X54:X57"/>
    <mergeCell ref="Y54:Y57"/>
    <mergeCell ref="Z54:Z57"/>
    <mergeCell ref="AA54:AA57"/>
    <mergeCell ref="W62:W65"/>
    <mergeCell ref="X62:X65"/>
    <mergeCell ref="A51:A54"/>
    <mergeCell ref="R54:R57"/>
    <mergeCell ref="S54:S57"/>
    <mergeCell ref="T54:T57"/>
    <mergeCell ref="U54:U57"/>
    <mergeCell ref="R50:R53"/>
    <mergeCell ref="S50:S53"/>
    <mergeCell ref="T50:T53"/>
    <mergeCell ref="U50:U53"/>
    <mergeCell ref="Y46:Y49"/>
    <mergeCell ref="Z46:Z49"/>
    <mergeCell ref="AA46:AA49"/>
    <mergeCell ref="AB46:AB49"/>
    <mergeCell ref="Y42:Y45"/>
    <mergeCell ref="Z42:Z45"/>
    <mergeCell ref="AA42:AA45"/>
    <mergeCell ref="AB42:AB45"/>
    <mergeCell ref="X50:X53"/>
    <mergeCell ref="Y50:Y53"/>
    <mergeCell ref="Z50:Z53"/>
    <mergeCell ref="AA50:AA53"/>
    <mergeCell ref="AB50:AB53"/>
    <mergeCell ref="A46:A49"/>
    <mergeCell ref="R46:R49"/>
    <mergeCell ref="S46:S49"/>
    <mergeCell ref="T46:T49"/>
    <mergeCell ref="U46:U49"/>
    <mergeCell ref="V46:V49"/>
    <mergeCell ref="AA38:AA41"/>
    <mergeCell ref="AB38:AB41"/>
    <mergeCell ref="A41:A44"/>
    <mergeCell ref="R42:R45"/>
    <mergeCell ref="S42:S45"/>
    <mergeCell ref="T42:T45"/>
    <mergeCell ref="U42:U45"/>
    <mergeCell ref="V42:V45"/>
    <mergeCell ref="W42:W45"/>
    <mergeCell ref="X42:X45"/>
    <mergeCell ref="U38:U41"/>
    <mergeCell ref="V38:V41"/>
    <mergeCell ref="W38:W41"/>
    <mergeCell ref="X38:X41"/>
    <mergeCell ref="Y38:Y41"/>
    <mergeCell ref="Z38:Z41"/>
    <mergeCell ref="W46:W49"/>
    <mergeCell ref="X46:X49"/>
    <mergeCell ref="AA34:AA37"/>
    <mergeCell ref="AB34:AB37"/>
    <mergeCell ref="A31:A34"/>
    <mergeCell ref="R34:R37"/>
    <mergeCell ref="S34:S37"/>
    <mergeCell ref="T34:T37"/>
    <mergeCell ref="U34:U37"/>
    <mergeCell ref="V34:V37"/>
    <mergeCell ref="A36:A39"/>
    <mergeCell ref="R38:R41"/>
    <mergeCell ref="S38:S41"/>
    <mergeCell ref="T38:T41"/>
    <mergeCell ref="W30:W33"/>
    <mergeCell ref="X30:X33"/>
    <mergeCell ref="Y30:Y33"/>
    <mergeCell ref="Z30:Z33"/>
    <mergeCell ref="AA30:AA33"/>
    <mergeCell ref="AB30:AB33"/>
    <mergeCell ref="R30:R33"/>
    <mergeCell ref="S30:S33"/>
    <mergeCell ref="T30:T33"/>
    <mergeCell ref="U30:U33"/>
    <mergeCell ref="V30:V33"/>
    <mergeCell ref="W34:W37"/>
    <mergeCell ref="X34:X37"/>
    <mergeCell ref="Y34:Y37"/>
    <mergeCell ref="Z34:Z37"/>
    <mergeCell ref="AA18:AA21"/>
    <mergeCell ref="Z22:Z25"/>
    <mergeCell ref="AA22:AA25"/>
    <mergeCell ref="AB22:AB25"/>
    <mergeCell ref="A26:A29"/>
    <mergeCell ref="R26:R29"/>
    <mergeCell ref="S26:S29"/>
    <mergeCell ref="T26:T29"/>
    <mergeCell ref="U26:U29"/>
    <mergeCell ref="V26:V29"/>
    <mergeCell ref="W26:W29"/>
    <mergeCell ref="X26:X29"/>
    <mergeCell ref="Y26:Y29"/>
    <mergeCell ref="Z26:Z29"/>
    <mergeCell ref="AA26:AA29"/>
    <mergeCell ref="AB26:AB29"/>
    <mergeCell ref="V22:V25"/>
    <mergeCell ref="W22:W25"/>
    <mergeCell ref="X22:X25"/>
    <mergeCell ref="Y22:Y25"/>
    <mergeCell ref="V18:V21"/>
    <mergeCell ref="W18:W21"/>
    <mergeCell ref="X18:X21"/>
    <mergeCell ref="Y18:Y21"/>
    <mergeCell ref="Z18:Z21"/>
    <mergeCell ref="AB10:AB13"/>
    <mergeCell ref="A11:A14"/>
    <mergeCell ref="R14:R17"/>
    <mergeCell ref="S14:S17"/>
    <mergeCell ref="T14:T17"/>
    <mergeCell ref="U14:U17"/>
    <mergeCell ref="V14:V17"/>
    <mergeCell ref="W14:W17"/>
    <mergeCell ref="X14:X17"/>
    <mergeCell ref="Y14:Y17"/>
    <mergeCell ref="Z14:Z17"/>
    <mergeCell ref="AA14:AA17"/>
    <mergeCell ref="AB14:AB17"/>
    <mergeCell ref="A16:A19"/>
    <mergeCell ref="R18:R21"/>
    <mergeCell ref="S18:S21"/>
    <mergeCell ref="T18:T21"/>
    <mergeCell ref="U18:U21"/>
    <mergeCell ref="AB18:AB21"/>
    <mergeCell ref="A21:A24"/>
    <mergeCell ref="R22:R25"/>
    <mergeCell ref="S22:S25"/>
    <mergeCell ref="T22:T25"/>
    <mergeCell ref="U22:U25"/>
    <mergeCell ref="A1:E1"/>
    <mergeCell ref="A5:B5"/>
    <mergeCell ref="A6:A9"/>
    <mergeCell ref="R6:R9"/>
    <mergeCell ref="S6:S9"/>
    <mergeCell ref="T6:T9"/>
    <mergeCell ref="AA6:AA9"/>
    <mergeCell ref="AB6:AB9"/>
    <mergeCell ref="R10:R13"/>
    <mergeCell ref="S10:S13"/>
    <mergeCell ref="T10:T13"/>
    <mergeCell ref="U10:U13"/>
    <mergeCell ref="V10:V13"/>
    <mergeCell ref="W10:W13"/>
    <mergeCell ref="X10:X13"/>
    <mergeCell ref="Y10:Y13"/>
    <mergeCell ref="U6:U9"/>
    <mergeCell ref="V6:V9"/>
    <mergeCell ref="W6:W9"/>
    <mergeCell ref="X6:X9"/>
    <mergeCell ref="Y6:Y9"/>
    <mergeCell ref="Z6:Z9"/>
    <mergeCell ref="Z10:Z13"/>
    <mergeCell ref="AA10:AA13"/>
  </mergeCells>
  <printOptions horizontalCentered="1"/>
  <pageMargins left="0" right="0" top="0" bottom="0" header="0.3" footer="0.3"/>
  <pageSetup scale="7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B80"/>
  <sheetViews>
    <sheetView topLeftCell="A7" zoomScale="85" zoomScaleNormal="85" workbookViewId="0">
      <selection activeCell="R62" sqref="R62:R65"/>
    </sheetView>
  </sheetViews>
  <sheetFormatPr defaultColWidth="8.7109375" defaultRowHeight="12.75" x14ac:dyDescent="0.2"/>
  <cols>
    <col min="1" max="1" width="17.28515625" style="101" customWidth="1"/>
    <col min="2" max="2" width="8.7109375" style="101"/>
    <col min="3" max="15" width="8.7109375" style="101" customWidth="1"/>
    <col min="16" max="16" width="26.85546875" style="101" bestFit="1" customWidth="1"/>
    <col min="17" max="18" width="8.7109375" style="101" customWidth="1"/>
    <col min="19" max="27" width="7.140625" style="101" customWidth="1"/>
    <col min="28" max="28" width="8.28515625" style="101" customWidth="1"/>
    <col min="29" max="16384" width="8.7109375" style="101"/>
  </cols>
  <sheetData>
    <row r="1" spans="1:28" ht="20.25" x14ac:dyDescent="0.3">
      <c r="A1" s="258" t="s">
        <v>10</v>
      </c>
      <c r="B1" s="258"/>
      <c r="C1" s="258"/>
      <c r="D1" s="258"/>
      <c r="E1" s="258"/>
      <c r="O1" s="151"/>
    </row>
    <row r="2" spans="1:28" ht="10.5" customHeight="1" x14ac:dyDescent="0.3">
      <c r="A2" s="103"/>
      <c r="O2" s="151"/>
    </row>
    <row r="3" spans="1:28" x14ac:dyDescent="0.2">
      <c r="A3" s="104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</row>
    <row r="4" spans="1:28" x14ac:dyDescent="0.2">
      <c r="C4" s="151">
        <v>1</v>
      </c>
      <c r="D4" s="151">
        <v>2</v>
      </c>
      <c r="E4" s="151">
        <v>3</v>
      </c>
      <c r="F4" s="151">
        <v>4</v>
      </c>
      <c r="G4" s="151">
        <v>5</v>
      </c>
      <c r="H4" s="151">
        <v>6</v>
      </c>
      <c r="I4" s="151">
        <v>7</v>
      </c>
      <c r="J4" s="151">
        <v>8</v>
      </c>
      <c r="K4" s="151">
        <v>9</v>
      </c>
      <c r="L4" s="151">
        <v>10</v>
      </c>
      <c r="M4" s="151" t="s">
        <v>116</v>
      </c>
      <c r="N4" s="151" t="s">
        <v>117</v>
      </c>
      <c r="O4" s="151"/>
    </row>
    <row r="5" spans="1:28" ht="13.5" thickBot="1" x14ac:dyDescent="0.25">
      <c r="A5" s="259" t="s">
        <v>7</v>
      </c>
      <c r="B5" s="260"/>
      <c r="C5" s="105">
        <v>41527</v>
      </c>
      <c r="D5" s="105">
        <v>41534</v>
      </c>
      <c r="E5" s="105">
        <v>41541</v>
      </c>
      <c r="F5" s="105">
        <v>41548</v>
      </c>
      <c r="G5" s="105">
        <v>41555</v>
      </c>
      <c r="H5" s="105">
        <v>41562</v>
      </c>
      <c r="I5" s="105">
        <v>41569</v>
      </c>
      <c r="J5" s="105">
        <v>41576</v>
      </c>
      <c r="K5" s="105">
        <v>41583</v>
      </c>
      <c r="L5" s="105">
        <v>41590</v>
      </c>
      <c r="M5" s="105"/>
      <c r="N5" s="105">
        <v>41611</v>
      </c>
      <c r="O5" s="106" t="s">
        <v>9</v>
      </c>
      <c r="S5" s="139" t="s">
        <v>130</v>
      </c>
      <c r="T5" s="139" t="s">
        <v>131</v>
      </c>
      <c r="U5" s="139" t="s">
        <v>132</v>
      </c>
      <c r="V5" s="139" t="s">
        <v>133</v>
      </c>
      <c r="W5" s="139" t="s">
        <v>134</v>
      </c>
      <c r="X5" s="139" t="s">
        <v>135</v>
      </c>
      <c r="Y5" s="139" t="s">
        <v>136</v>
      </c>
      <c r="Z5" s="139" t="s">
        <v>137</v>
      </c>
      <c r="AA5" s="139" t="s">
        <v>138</v>
      </c>
      <c r="AB5" s="139" t="s">
        <v>139</v>
      </c>
    </row>
    <row r="6" spans="1:28" x14ac:dyDescent="0.2">
      <c r="A6" s="271" t="s">
        <v>151</v>
      </c>
      <c r="B6" s="107" t="s">
        <v>4</v>
      </c>
      <c r="C6" s="108">
        <v>7</v>
      </c>
      <c r="D6" s="108">
        <v>11</v>
      </c>
      <c r="E6" s="108">
        <v>11</v>
      </c>
      <c r="F6" s="108">
        <v>11</v>
      </c>
      <c r="G6" s="108">
        <v>12</v>
      </c>
      <c r="H6" s="108">
        <v>15</v>
      </c>
      <c r="I6" s="108">
        <v>2</v>
      </c>
      <c r="J6" s="108">
        <v>3</v>
      </c>
      <c r="K6" s="108">
        <v>11</v>
      </c>
      <c r="L6" s="108">
        <v>13</v>
      </c>
      <c r="M6" s="109"/>
      <c r="N6" s="108"/>
      <c r="O6" s="110">
        <f>SUM(C7:L7)</f>
        <v>32</v>
      </c>
      <c r="P6" s="111" t="s">
        <v>46</v>
      </c>
      <c r="R6" s="272" t="s">
        <v>151</v>
      </c>
      <c r="S6" s="241">
        <f>IF(COUNT(C7:C7) &gt; 2, SUM(C7:C7)-MIN(C7:C7)-SMALL(C7:C7,2), SUM(C7:C7))</f>
        <v>4.5</v>
      </c>
      <c r="T6" s="241">
        <f>IF(COUNT(C7:D7) &gt; 2, SUM(C7:D7)-MIN(C7:D7)-SMALL(C7:D7,2), SUM(C7:D7))</f>
        <v>7</v>
      </c>
      <c r="U6" s="241">
        <f>IF(COUNT(C7:E7) &gt; 2, SUM(C7:E7)-MIN(C7:E7)-SMALL(C7:E7,2), SUM(C7:E7))</f>
        <v>4.5</v>
      </c>
      <c r="V6" s="241">
        <f>IF(COUNT(C7:F7) &gt; 2, SUM(C7:F7)-MIN(C7:F7)-SMALL(C7:F7,2), SUM(C7:F7))</f>
        <v>7</v>
      </c>
      <c r="W6" s="240">
        <f>IF(COUNT(C7:G7) &gt; 2, SUM(C7:G7)-MIN(C7:G7)-SMALL(C7:G7,2), SUM(C7:G7))</f>
        <v>9.5</v>
      </c>
      <c r="X6" s="240">
        <f>IF(COUNT(C7:H7) &gt; 2, SUM(C7:H7)-MIN(C7:H7)-SMALL(C7:H7,2), SUM(C7:H7))</f>
        <v>12</v>
      </c>
      <c r="Y6" s="240">
        <f>IF(COUNT(C7:I7) &gt; 2, SUM(C7:I7)-MIN(C7:I7)-SMALL(C7:I7,2), SUM(C7:I7))</f>
        <v>19</v>
      </c>
      <c r="Z6" s="240">
        <f>IF(COUNT(C7:J7) &gt; 2, SUM(C7:J7)-MIN(C7:J7)-SMALL(C7:J7,2), SUM(C7:J7))</f>
        <v>25.5</v>
      </c>
      <c r="AA6" s="240">
        <f>IF(COUNT(C7:K7) &gt; 2, SUM(C7:K7)-MIN(C7:K7)-SMALL(C7:K7,2), SUM(C7:K7))</f>
        <v>28</v>
      </c>
      <c r="AB6" s="240">
        <f>IF(COUNT(C7:L7) &gt; 2, SUM(C7:L7)-MIN(C7:L7)-SMALL(C7:L7,2), SUM(C7:L7))</f>
        <v>30</v>
      </c>
    </row>
    <row r="7" spans="1:28" x14ac:dyDescent="0.2">
      <c r="A7" s="262"/>
      <c r="B7" s="112" t="s">
        <v>5</v>
      </c>
      <c r="C7" s="113">
        <v>4.5</v>
      </c>
      <c r="D7" s="113">
        <v>2.5</v>
      </c>
      <c r="E7" s="113">
        <v>2.5</v>
      </c>
      <c r="F7" s="113">
        <v>2.5</v>
      </c>
      <c r="G7" s="113">
        <v>2</v>
      </c>
      <c r="H7" s="113">
        <v>0.5</v>
      </c>
      <c r="I7" s="113">
        <v>7</v>
      </c>
      <c r="J7" s="113">
        <v>6.5</v>
      </c>
      <c r="K7" s="113">
        <v>2.5</v>
      </c>
      <c r="L7" s="113">
        <v>1.5</v>
      </c>
      <c r="M7" s="114"/>
      <c r="N7" s="114"/>
      <c r="O7" s="110">
        <f>IF(COUNT(C7:L7) &gt; 2, SUM(C7:L7)-MIN(C7:L7)-SMALL(C7:L7,2), SUM(C7:L7))</f>
        <v>30</v>
      </c>
      <c r="P7" s="115" t="s">
        <v>57</v>
      </c>
      <c r="R7" s="249"/>
      <c r="S7" s="236"/>
      <c r="T7" s="236"/>
      <c r="U7" s="236"/>
      <c r="V7" s="236"/>
      <c r="W7" s="238"/>
      <c r="X7" s="238"/>
      <c r="Y7" s="238"/>
      <c r="Z7" s="238"/>
      <c r="AA7" s="238"/>
      <c r="AB7" s="238"/>
    </row>
    <row r="8" spans="1:28" x14ac:dyDescent="0.2">
      <c r="A8" s="262"/>
      <c r="B8" s="112" t="s">
        <v>6</v>
      </c>
      <c r="C8" s="36"/>
      <c r="D8" s="36"/>
      <c r="E8" s="36"/>
      <c r="F8" s="36"/>
      <c r="G8" s="36"/>
      <c r="H8" s="36"/>
      <c r="I8" s="36">
        <v>70</v>
      </c>
      <c r="J8" s="36">
        <v>60</v>
      </c>
      <c r="K8" s="36"/>
      <c r="L8" s="36"/>
      <c r="M8" s="59"/>
      <c r="N8" s="59"/>
      <c r="O8" s="100">
        <f>SUM(C8:M8)</f>
        <v>130</v>
      </c>
      <c r="P8" s="115" t="s">
        <v>48</v>
      </c>
      <c r="R8" s="249"/>
      <c r="S8" s="236"/>
      <c r="T8" s="236"/>
      <c r="U8" s="236"/>
      <c r="V8" s="236"/>
      <c r="W8" s="238"/>
      <c r="X8" s="238"/>
      <c r="Y8" s="238"/>
      <c r="Z8" s="238"/>
      <c r="AA8" s="238"/>
      <c r="AB8" s="238"/>
    </row>
    <row r="9" spans="1:28" x14ac:dyDescent="0.2">
      <c r="A9" s="263"/>
      <c r="B9" s="116" t="s">
        <v>45</v>
      </c>
      <c r="C9" s="117">
        <f>RANK(S6,S6:S65,0)</f>
        <v>7</v>
      </c>
      <c r="D9" s="117">
        <f t="shared" ref="D9:L9" si="0">RANK(T6,T6:T65,0)</f>
        <v>10</v>
      </c>
      <c r="E9" s="117">
        <f t="shared" si="0"/>
        <v>12</v>
      </c>
      <c r="F9" s="117">
        <f t="shared" si="0"/>
        <v>15</v>
      </c>
      <c r="G9" s="117">
        <f t="shared" si="0"/>
        <v>15</v>
      </c>
      <c r="H9" s="117">
        <f t="shared" si="0"/>
        <v>15</v>
      </c>
      <c r="I9" s="117">
        <f t="shared" si="0"/>
        <v>13</v>
      </c>
      <c r="J9" s="117">
        <f t="shared" si="0"/>
        <v>11</v>
      </c>
      <c r="K9" s="117">
        <f t="shared" si="0"/>
        <v>12</v>
      </c>
      <c r="L9" s="117">
        <f t="shared" si="0"/>
        <v>13</v>
      </c>
      <c r="M9" s="118"/>
      <c r="N9" s="118"/>
      <c r="O9" s="110">
        <f>IF(O7&gt;0, O7*243.903, "0")</f>
        <v>7317.09</v>
      </c>
      <c r="P9" s="119" t="s">
        <v>49</v>
      </c>
      <c r="R9" s="249"/>
      <c r="S9" s="236"/>
      <c r="T9" s="236"/>
      <c r="U9" s="236"/>
      <c r="V9" s="236"/>
      <c r="W9" s="239"/>
      <c r="X9" s="239"/>
      <c r="Y9" s="239"/>
      <c r="Z9" s="239"/>
      <c r="AA9" s="239"/>
      <c r="AB9" s="239"/>
    </row>
    <row r="10" spans="1:28" ht="4.5" customHeight="1" x14ac:dyDescent="0.2">
      <c r="A10" s="120"/>
      <c r="B10" s="121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3"/>
      <c r="R10" s="250" t="s">
        <v>123</v>
      </c>
      <c r="S10" s="236">
        <f>IF(COUNT(C12:C12) &gt; 2, SUM(C12:C12)-MIN(C12:C12)-SMALL(C12:C12,2), SUM(C12:C12))</f>
        <v>5</v>
      </c>
      <c r="T10" s="237">
        <f>IF(COUNT(C12:D12) &gt; 2, SUM(C12:D12)-MIN(C12:D12)-SMALL(C12:D12,2), SUM(C12:D12))</f>
        <v>7</v>
      </c>
      <c r="U10" s="237">
        <f>IF(COUNT(C12:E12) &gt; 2, SUM(C12:E12)-MIN(C12:E12)-SMALL(C12:E12,2), SUM(C12:E12))</f>
        <v>5</v>
      </c>
      <c r="V10" s="237">
        <f>IF(COUNT(C12:F12) &gt; 2, SUM(C12:F12)-MIN(C12:F12)-SMALL(C12:F12,2), SUM(C12:F12))</f>
        <v>9.5</v>
      </c>
      <c r="W10" s="237">
        <f>IF(COUNT(C12:G12) &gt; 2, SUM(C12:G12)-MIN(C12:G12)-SMALL(C12:G12,2), SUM(C12:G12))</f>
        <v>11.5</v>
      </c>
      <c r="X10" s="237">
        <f>IF(COUNT(C12:H12) &gt; 2, SUM(C12:H12)-MIN(C12:H12)-SMALL(C12:H12,2), SUM(C12:H12))</f>
        <v>17.5</v>
      </c>
      <c r="Y10" s="237">
        <f>IF(COUNT(C12:I12) &gt; 2, SUM(C12:I12)-MIN(C12:I12)-SMALL(C12:I12,2), SUM(C12:I12))</f>
        <v>19</v>
      </c>
      <c r="Z10" s="237">
        <f>IF(COUNT(C12:J12) &gt; 2, SUM(C12:J12)-MIN(C12:J12)-SMALL(C12:J12,2), SUM(C12:J12))</f>
        <v>23.5</v>
      </c>
      <c r="AA10" s="237">
        <f>IF(COUNT(C12:K12) &gt; 2, SUM(C12:K12)-MIN(C12:K12)-SMALL(C12:K12,2), SUM(C12:K12))</f>
        <v>28</v>
      </c>
      <c r="AB10" s="237">
        <f>IF(COUNT(C12:L12) &gt; 2, SUM(C12:L12)-MIN(C12:L12)-SMALL(C12:L12,2), SUM(C12:L12))</f>
        <v>31.5</v>
      </c>
    </row>
    <row r="11" spans="1:28" x14ac:dyDescent="0.2">
      <c r="A11" s="264" t="s">
        <v>123</v>
      </c>
      <c r="B11" s="124" t="s">
        <v>4</v>
      </c>
      <c r="C11" s="125">
        <v>6</v>
      </c>
      <c r="D11" s="125">
        <v>12</v>
      </c>
      <c r="E11" s="125">
        <v>13</v>
      </c>
      <c r="F11" s="125">
        <v>7</v>
      </c>
      <c r="G11" s="125">
        <v>0</v>
      </c>
      <c r="H11" s="125">
        <v>4</v>
      </c>
      <c r="I11" s="125">
        <v>0</v>
      </c>
      <c r="J11" s="125">
        <v>7</v>
      </c>
      <c r="K11" s="125">
        <v>7</v>
      </c>
      <c r="L11" s="125">
        <v>9</v>
      </c>
      <c r="M11" s="109"/>
      <c r="N11" s="125"/>
      <c r="O11" s="126">
        <f>SUM(C12:L12)</f>
        <v>31.5</v>
      </c>
      <c r="P11" s="127" t="s">
        <v>46</v>
      </c>
      <c r="R11" s="250"/>
      <c r="S11" s="236"/>
      <c r="T11" s="238"/>
      <c r="U11" s="238"/>
      <c r="V11" s="238"/>
      <c r="W11" s="238"/>
      <c r="X11" s="238"/>
      <c r="Y11" s="238"/>
      <c r="Z11" s="238"/>
      <c r="AA11" s="238"/>
      <c r="AB11" s="238"/>
    </row>
    <row r="12" spans="1:28" x14ac:dyDescent="0.2">
      <c r="A12" s="265"/>
      <c r="B12" s="128" t="s">
        <v>5</v>
      </c>
      <c r="C12" s="125">
        <v>5</v>
      </c>
      <c r="D12" s="125">
        <v>2</v>
      </c>
      <c r="E12" s="125">
        <v>1.5</v>
      </c>
      <c r="F12" s="125">
        <v>4.5</v>
      </c>
      <c r="G12" s="125">
        <v>0</v>
      </c>
      <c r="H12" s="125">
        <v>6</v>
      </c>
      <c r="I12" s="125">
        <v>0</v>
      </c>
      <c r="J12" s="125">
        <v>4.5</v>
      </c>
      <c r="K12" s="125">
        <v>4.5</v>
      </c>
      <c r="L12" s="125">
        <v>3.5</v>
      </c>
      <c r="M12" s="109"/>
      <c r="N12" s="109"/>
      <c r="O12" s="126">
        <f>IF(COUNT(C12:L12) &gt; 2, SUM(C12:L12)-MIN(C12:L12)-SMALL(C12:L12,2), SUM(C12:L12))</f>
        <v>31.5</v>
      </c>
      <c r="P12" s="129" t="s">
        <v>57</v>
      </c>
      <c r="R12" s="250"/>
      <c r="S12" s="236"/>
      <c r="T12" s="238"/>
      <c r="U12" s="238"/>
      <c r="V12" s="238"/>
      <c r="W12" s="238"/>
      <c r="X12" s="238"/>
      <c r="Y12" s="238"/>
      <c r="Z12" s="238"/>
      <c r="AA12" s="238"/>
      <c r="AB12" s="238"/>
    </row>
    <row r="13" spans="1:28" x14ac:dyDescent="0.2">
      <c r="A13" s="265"/>
      <c r="B13" s="128" t="s">
        <v>6</v>
      </c>
      <c r="C13" s="26"/>
      <c r="D13" s="26"/>
      <c r="E13" s="26"/>
      <c r="F13" s="26"/>
      <c r="G13" s="26"/>
      <c r="H13" s="26">
        <v>30</v>
      </c>
      <c r="I13" s="26"/>
      <c r="J13" s="26"/>
      <c r="K13" s="26"/>
      <c r="L13" s="26"/>
      <c r="M13" s="38"/>
      <c r="N13" s="38"/>
      <c r="O13" s="99">
        <f>SUM(C13:M13)</f>
        <v>30</v>
      </c>
      <c r="P13" s="129" t="s">
        <v>48</v>
      </c>
      <c r="R13" s="250"/>
      <c r="S13" s="236"/>
      <c r="T13" s="239"/>
      <c r="U13" s="239"/>
      <c r="V13" s="239"/>
      <c r="W13" s="239"/>
      <c r="X13" s="239"/>
      <c r="Y13" s="239"/>
      <c r="Z13" s="239"/>
      <c r="AA13" s="239"/>
      <c r="AB13" s="239"/>
    </row>
    <row r="14" spans="1:28" x14ac:dyDescent="0.2">
      <c r="A14" s="266"/>
      <c r="B14" s="130" t="s">
        <v>45</v>
      </c>
      <c r="C14" s="131">
        <f>RANK(S10,S6:S65,0)</f>
        <v>6</v>
      </c>
      <c r="D14" s="131">
        <f t="shared" ref="D14:L14" si="1">RANK(T10,T6:T65,0)</f>
        <v>10</v>
      </c>
      <c r="E14" s="131">
        <f t="shared" si="1"/>
        <v>10</v>
      </c>
      <c r="F14" s="131">
        <f t="shared" si="1"/>
        <v>12</v>
      </c>
      <c r="G14" s="131">
        <f t="shared" si="1"/>
        <v>14</v>
      </c>
      <c r="H14" s="131">
        <f t="shared" si="1"/>
        <v>12</v>
      </c>
      <c r="I14" s="131">
        <f t="shared" si="1"/>
        <v>13</v>
      </c>
      <c r="J14" s="131">
        <f t="shared" si="1"/>
        <v>13</v>
      </c>
      <c r="K14" s="131">
        <f t="shared" si="1"/>
        <v>12</v>
      </c>
      <c r="L14" s="131">
        <f t="shared" si="1"/>
        <v>11</v>
      </c>
      <c r="M14" s="118"/>
      <c r="N14" s="118"/>
      <c r="O14" s="126">
        <f>IF(O12&gt;0, O12*243.903, "0")</f>
        <v>7682.9444999999996</v>
      </c>
      <c r="P14" s="132" t="s">
        <v>49</v>
      </c>
      <c r="R14" s="285" t="s">
        <v>149</v>
      </c>
      <c r="S14" s="236">
        <f>IF(COUNT(C17:C17) &gt; 2, SUM(C17:C17)-MIN(C17:C17)-SMALL(C17:C17,2), SUM(C17:C17))</f>
        <v>7</v>
      </c>
      <c r="T14" s="236">
        <f>IF(COUNT(C17:D17) &gt; 2, SUM(C17:D17)-MIN(C17:D17)-SMALL(C17:D17,2), SUM(C17:D17))</f>
        <v>13</v>
      </c>
      <c r="U14" s="236">
        <f>IF(COUNT(C17:E17) &gt; 2, SUM(C17:E17)-MIN(C17:E17)-SMALL(C17:E17,2), SUM(C17:E17))</f>
        <v>7</v>
      </c>
      <c r="V14" s="236">
        <f>IF(COUNT(C17:F17) &gt; 2, SUM(C17:F17)-MIN(C17:F17)-SMALL(C17:F17,2), SUM(C17:F17))</f>
        <v>13</v>
      </c>
      <c r="W14" s="236">
        <f>IF(COUNT(C17:G17) &gt; 2, SUM(C17:G17)-MIN(C17:G17)-SMALL(C17:G17,2), SUM(C17:G17))</f>
        <v>20</v>
      </c>
      <c r="X14" s="236">
        <f>IF(COUNT(C17:H17) &gt; 2, SUM(C17:H17)-MIN(C17:H17)-SMALL(C17:H17,2), SUM(C17:H17))</f>
        <v>23</v>
      </c>
      <c r="Y14" s="236">
        <f>IF(COUNT(C17:I17) &gt; 2, SUM(C17:I17)-MIN(C17:I17)-SMALL(C17:I17,2), SUM(C17:I17))</f>
        <v>26</v>
      </c>
      <c r="Z14" s="236">
        <f>IF(COUNT(C17:J17) &gt; 2, SUM(C17:J17)-MIN(C17:J17)-SMALL(C17:J17,2), SUM(C17:J17))</f>
        <v>31</v>
      </c>
      <c r="AA14" s="236">
        <f>IF(COUNT(C17:K17) &gt; 2, SUM(C17:K17)-MIN(C17:K17)-SMALL(C17:K17,2), SUM(C17:K17))</f>
        <v>34</v>
      </c>
      <c r="AB14" s="236">
        <f>IF(COUNT(C17:L17) &gt; 2, SUM(C17:L17)-MIN(C17:L17)-SMALL(C17:L17,2), SUM(C17:L17))</f>
        <v>41.5</v>
      </c>
    </row>
    <row r="15" spans="1:28" ht="4.5" customHeight="1" x14ac:dyDescent="0.2">
      <c r="A15" s="120"/>
      <c r="B15" s="121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33"/>
      <c r="P15" s="123"/>
      <c r="R15" s="28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</row>
    <row r="16" spans="1:28" x14ac:dyDescent="0.2">
      <c r="A16" s="261" t="s">
        <v>149</v>
      </c>
      <c r="B16" s="107" t="s">
        <v>4</v>
      </c>
      <c r="C16" s="108">
        <v>2</v>
      </c>
      <c r="D16" s="108">
        <v>4</v>
      </c>
      <c r="E16" s="108">
        <v>15</v>
      </c>
      <c r="F16" s="108">
        <v>15</v>
      </c>
      <c r="G16" s="108">
        <v>2</v>
      </c>
      <c r="H16" s="108">
        <v>10</v>
      </c>
      <c r="I16" s="108">
        <v>10</v>
      </c>
      <c r="J16" s="108">
        <v>6</v>
      </c>
      <c r="K16" s="108">
        <v>10</v>
      </c>
      <c r="L16" s="108">
        <v>1</v>
      </c>
      <c r="M16" s="109"/>
      <c r="N16" s="108"/>
      <c r="O16" s="110">
        <f>SUM(C17:L17)</f>
        <v>42.5</v>
      </c>
      <c r="P16" s="111" t="s">
        <v>46</v>
      </c>
      <c r="R16" s="28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</row>
    <row r="17" spans="1:28" x14ac:dyDescent="0.2">
      <c r="A17" s="262"/>
      <c r="B17" s="112" t="s">
        <v>5</v>
      </c>
      <c r="C17" s="113">
        <v>7</v>
      </c>
      <c r="D17" s="113">
        <v>6</v>
      </c>
      <c r="E17" s="113">
        <v>0.5</v>
      </c>
      <c r="F17" s="113">
        <v>0.5</v>
      </c>
      <c r="G17" s="113">
        <v>7</v>
      </c>
      <c r="H17" s="113">
        <v>3</v>
      </c>
      <c r="I17" s="113">
        <v>3</v>
      </c>
      <c r="J17" s="113">
        <v>5</v>
      </c>
      <c r="K17" s="113">
        <v>3</v>
      </c>
      <c r="L17" s="113">
        <v>7.5</v>
      </c>
      <c r="M17" s="114"/>
      <c r="N17" s="114"/>
      <c r="O17" s="110">
        <f>IF(COUNT(C17:L17) &gt; 2, SUM(C17:L17)-MIN(C17:L17)-SMALL(C17:L17,2), SUM(C17:L17))</f>
        <v>41.5</v>
      </c>
      <c r="P17" s="115" t="s">
        <v>57</v>
      </c>
      <c r="R17" s="287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</row>
    <row r="18" spans="1:28" x14ac:dyDescent="0.2">
      <c r="A18" s="262"/>
      <c r="B18" s="112" t="s">
        <v>6</v>
      </c>
      <c r="C18" s="36">
        <v>90</v>
      </c>
      <c r="D18" s="36">
        <v>20</v>
      </c>
      <c r="E18" s="36"/>
      <c r="F18" s="36"/>
      <c r="G18" s="36">
        <v>80</v>
      </c>
      <c r="H18" s="36"/>
      <c r="I18" s="36"/>
      <c r="J18" s="36"/>
      <c r="K18" s="36"/>
      <c r="L18" s="36">
        <v>110</v>
      </c>
      <c r="M18" s="59"/>
      <c r="N18" s="59"/>
      <c r="O18" s="100">
        <f>SUM(C18:M18)</f>
        <v>300</v>
      </c>
      <c r="P18" s="115" t="s">
        <v>48</v>
      </c>
      <c r="R18" s="288" t="s">
        <v>152</v>
      </c>
      <c r="S18" s="236">
        <f>IF(COUNT(C22:C22) &gt; 2, SUM(C22:C22)-MIN(C22:C22)-SMALL(C22:C22,2), SUM(C22:C22))</f>
        <v>3</v>
      </c>
      <c r="T18" s="236">
        <f>IF(COUNT(C22:D22) &gt; 2, SUM(C22:D22)-MIN(C22:D22)-SMALL(C22:D22,2), SUM(C22:D22))</f>
        <v>9.5</v>
      </c>
      <c r="U18" s="236">
        <f>IF(COUNT(C22:E22) &gt; 2, SUM(C22:E22)-MIN(C22:E22)-SMALL(C22:E22,2), SUM(C22:E22))</f>
        <v>6.5</v>
      </c>
      <c r="V18" s="236">
        <f>IF(COUNT(C22:F22) &gt; 2, SUM(C22:F22)-MIN(C22:F22)-SMALL(C22:F22,2), SUM(C22:F22))</f>
        <v>13.5</v>
      </c>
      <c r="W18" s="236">
        <f>IF(COUNT(C22:G22) &gt; 2, SUM(C22:G22)-MIN(C22:G22)-SMALL(C22:G22,2), SUM(C22:G22))</f>
        <v>19</v>
      </c>
      <c r="X18" s="236">
        <f>IF(COUNT(C22:H22) &gt; 2, SUM(C22:H22)-MIN(C22:H22)-SMALL(C22:H22,2), SUM(C22:H22))</f>
        <v>24.5</v>
      </c>
      <c r="Y18" s="236">
        <f>IF(COUNT(C22:I22) &gt; 2, SUM(C22:I22)-MIN(C22:I22)-SMALL(C22:I22,2), SUM(C22:I22))</f>
        <v>28</v>
      </c>
      <c r="Z18" s="236">
        <f>IF(COUNT(C22:J22) &gt; 2, SUM(C22:J22)-MIN(C22:J22)-SMALL(C22:J22,2), SUM(C22:J22))</f>
        <v>35</v>
      </c>
      <c r="AA18" s="236">
        <f>IF(COUNT(C22:K22) &gt; 2, SUM(C22:K22)-MIN(C22:K22)-SMALL(C22:K22,2), SUM(C22:K22))</f>
        <v>38</v>
      </c>
      <c r="AB18" s="236">
        <f>IF(COUNT(C22:L22) &gt; 2, SUM(C22:L22)-MIN(C22:L22)-SMALL(C22:L22,2), SUM(C22:L22))</f>
        <v>43.5</v>
      </c>
    </row>
    <row r="19" spans="1:28" x14ac:dyDescent="0.2">
      <c r="A19" s="263"/>
      <c r="B19" s="116" t="s">
        <v>45</v>
      </c>
      <c r="C19" s="117">
        <f>RANK(S14,S6:S65,0)</f>
        <v>2</v>
      </c>
      <c r="D19" s="117">
        <f t="shared" ref="D19:L19" si="2">RANK(T14,T6:T65,0)</f>
        <v>1</v>
      </c>
      <c r="E19" s="117">
        <f t="shared" si="2"/>
        <v>3</v>
      </c>
      <c r="F19" s="117">
        <f t="shared" si="2"/>
        <v>6</v>
      </c>
      <c r="G19" s="117">
        <f t="shared" si="2"/>
        <v>2</v>
      </c>
      <c r="H19" s="117">
        <f t="shared" si="2"/>
        <v>6</v>
      </c>
      <c r="I19" s="117">
        <f t="shared" si="2"/>
        <v>8</v>
      </c>
      <c r="J19" s="117">
        <f t="shared" si="2"/>
        <v>6</v>
      </c>
      <c r="K19" s="117">
        <f t="shared" si="2"/>
        <v>9</v>
      </c>
      <c r="L19" s="117">
        <f t="shared" si="2"/>
        <v>7</v>
      </c>
      <c r="M19" s="118"/>
      <c r="N19" s="118"/>
      <c r="O19" s="110">
        <f>IF(O17&gt;0, O17*243.903, "0")</f>
        <v>10121.9745</v>
      </c>
      <c r="P19" s="119" t="s">
        <v>49</v>
      </c>
      <c r="R19" s="289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</row>
    <row r="20" spans="1:28" ht="4.5" customHeight="1" x14ac:dyDescent="0.2">
      <c r="A20" s="120"/>
      <c r="B20" s="121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33"/>
      <c r="P20" s="123"/>
      <c r="R20" s="289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</row>
    <row r="21" spans="1:28" x14ac:dyDescent="0.2">
      <c r="A21" s="264" t="s">
        <v>148</v>
      </c>
      <c r="B21" s="124" t="s">
        <v>4</v>
      </c>
      <c r="C21" s="125">
        <v>10</v>
      </c>
      <c r="D21" s="125">
        <v>3</v>
      </c>
      <c r="E21" s="125">
        <v>14</v>
      </c>
      <c r="F21" s="125">
        <v>2</v>
      </c>
      <c r="G21" s="125">
        <v>5</v>
      </c>
      <c r="H21" s="125">
        <v>5</v>
      </c>
      <c r="I21" s="125">
        <v>9</v>
      </c>
      <c r="J21" s="125">
        <v>2</v>
      </c>
      <c r="K21" s="125">
        <v>12</v>
      </c>
      <c r="L21" s="125">
        <v>5</v>
      </c>
      <c r="M21" s="109"/>
      <c r="N21" s="125"/>
      <c r="O21" s="126">
        <f>SUM(C22:L22)</f>
        <v>46.5</v>
      </c>
      <c r="P21" s="127" t="s">
        <v>46</v>
      </c>
      <c r="R21" s="290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</row>
    <row r="22" spans="1:28" x14ac:dyDescent="0.2">
      <c r="A22" s="265"/>
      <c r="B22" s="128" t="s">
        <v>5</v>
      </c>
      <c r="C22" s="134">
        <v>3</v>
      </c>
      <c r="D22" s="134">
        <v>6.5</v>
      </c>
      <c r="E22" s="134">
        <v>1</v>
      </c>
      <c r="F22" s="134">
        <v>7</v>
      </c>
      <c r="G22" s="134">
        <v>5.5</v>
      </c>
      <c r="H22" s="134">
        <v>5.5</v>
      </c>
      <c r="I22" s="134">
        <v>3.5</v>
      </c>
      <c r="J22" s="134">
        <v>7</v>
      </c>
      <c r="K22" s="134">
        <v>2</v>
      </c>
      <c r="L22" s="134">
        <v>5.5</v>
      </c>
      <c r="M22" s="114"/>
      <c r="N22" s="114"/>
      <c r="O22" s="126">
        <f>IF(COUNT(C22:L22) &gt; 2, SUM(C22:L22)-MIN(C22:L22)-SMALL(C22:L22,2), SUM(C22:L22))</f>
        <v>43.5</v>
      </c>
      <c r="P22" s="129" t="s">
        <v>57</v>
      </c>
      <c r="R22" s="282" t="s">
        <v>141</v>
      </c>
      <c r="S22" s="236">
        <f>IF(COUNT(C27:C27) &gt; 2, SUM(C27:C27)-MIN(C27:C27)-SMALL(C27:C27,2), SUM(C27:C27))</f>
        <v>1</v>
      </c>
      <c r="T22" s="236">
        <f>IF(COUNT(C27:D27) &gt; 2, SUM(C27:D27)-MIN(C27:D27)-SMALL(C27:D27,2), SUM(C27:D27))</f>
        <v>8.5</v>
      </c>
      <c r="U22" s="236">
        <f>IF(COUNT(C27:E27) &gt; 2, SUM(C27:E27)-MIN(C27:E27)-SMALL(C27:E27,2), SUM(C27:E27))</f>
        <v>7.5</v>
      </c>
      <c r="V22" s="236">
        <f>IF(COUNT(C27:F27) &gt; 2, SUM(C27:F27)-MIN(C27:F27)-SMALL(C27:F27,2), SUM(C27:F27))</f>
        <v>13.5</v>
      </c>
      <c r="W22" s="236">
        <f>IF(COUNT(C27:G27) &gt; 2, SUM(C27:G27)-MIN(C27:G27)-SMALL(C27:G27,2), SUM(C27:G27))</f>
        <v>17.5</v>
      </c>
      <c r="X22" s="236">
        <f>IF(COUNT(C27:H27) &gt; 2, SUM(C27:H27)-MIN(C27:H27)-SMALL(C27:H27,2), SUM(C27:H27))</f>
        <v>18.5</v>
      </c>
      <c r="Y22" s="236">
        <f>IF(COUNT(C27:I27) &gt; 2, SUM(C27:I27)-MIN(C27:I27)-SMALL(C27:I27,2), SUM(C27:I27))</f>
        <v>19.5</v>
      </c>
      <c r="Z22" s="236">
        <f>IF(COUNT(C27:J27) &gt; 2, SUM(C27:J27)-MIN(C27:J27)-SMALL(C27:J27,2), SUM(C27:J27))</f>
        <v>20.5</v>
      </c>
      <c r="AA22" s="236">
        <f>IF(COUNT(C27:K27) &gt; 2, SUM(C27:K27)-MIN(C27:K27)-SMALL(C27:K27,2), SUM(C27:K27))</f>
        <v>20.5</v>
      </c>
      <c r="AB22" s="236">
        <f>IF(COUNT(C27:L27) &gt; 2, SUM(C27:L27)-MIN(C27:L27)-SMALL(C27:L27,2), SUM(C27:L27))</f>
        <v>20.5</v>
      </c>
    </row>
    <row r="23" spans="1:28" x14ac:dyDescent="0.2">
      <c r="A23" s="265"/>
      <c r="B23" s="128" t="s">
        <v>6</v>
      </c>
      <c r="C23" s="26"/>
      <c r="D23" s="26">
        <v>50</v>
      </c>
      <c r="E23" s="26"/>
      <c r="F23" s="26">
        <v>90</v>
      </c>
      <c r="G23" s="26"/>
      <c r="H23" s="26"/>
      <c r="I23" s="26"/>
      <c r="J23" s="26">
        <v>80</v>
      </c>
      <c r="K23" s="26"/>
      <c r="L23" s="26"/>
      <c r="M23" s="38">
        <v>140</v>
      </c>
      <c r="N23" s="38"/>
      <c r="O23" s="99">
        <f>SUM(C23:M23)</f>
        <v>360</v>
      </c>
      <c r="P23" s="129" t="s">
        <v>48</v>
      </c>
      <c r="R23" s="283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</row>
    <row r="24" spans="1:28" x14ac:dyDescent="0.2">
      <c r="A24" s="266"/>
      <c r="B24" s="130" t="s">
        <v>45</v>
      </c>
      <c r="C24" s="131">
        <f>RANK(S18,S6:S65,0)</f>
        <v>10</v>
      </c>
      <c r="D24" s="131">
        <f t="shared" ref="D24:L24" si="3">RANK(T18,T6:T65,0)</f>
        <v>4</v>
      </c>
      <c r="E24" s="131">
        <f t="shared" si="3"/>
        <v>6</v>
      </c>
      <c r="F24" s="131">
        <f t="shared" si="3"/>
        <v>2</v>
      </c>
      <c r="G24" s="131">
        <f t="shared" si="3"/>
        <v>4</v>
      </c>
      <c r="H24" s="131">
        <f t="shared" si="3"/>
        <v>2</v>
      </c>
      <c r="I24" s="131">
        <f t="shared" si="3"/>
        <v>3</v>
      </c>
      <c r="J24" s="131">
        <f t="shared" si="3"/>
        <v>2</v>
      </c>
      <c r="K24" s="131">
        <f t="shared" si="3"/>
        <v>4</v>
      </c>
      <c r="L24" s="131">
        <f t="shared" si="3"/>
        <v>3</v>
      </c>
      <c r="M24" s="118"/>
      <c r="N24" s="118"/>
      <c r="O24" s="126">
        <f>IF(O22&gt;0, O22*243.903, "0")</f>
        <v>10609.780499999999</v>
      </c>
      <c r="P24" s="132" t="s">
        <v>49</v>
      </c>
      <c r="R24" s="283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</row>
    <row r="25" spans="1:28" ht="4.5" customHeight="1" x14ac:dyDescent="0.2">
      <c r="A25" s="120"/>
      <c r="B25" s="121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33"/>
      <c r="P25" s="123"/>
      <c r="R25" s="284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</row>
    <row r="26" spans="1:28" x14ac:dyDescent="0.2">
      <c r="A26" s="255" t="s">
        <v>141</v>
      </c>
      <c r="B26" s="107" t="s">
        <v>4</v>
      </c>
      <c r="C26" s="108">
        <v>14</v>
      </c>
      <c r="D26" s="108">
        <v>1</v>
      </c>
      <c r="E26" s="108">
        <v>4</v>
      </c>
      <c r="F26" s="108">
        <v>8</v>
      </c>
      <c r="G26" s="108">
        <v>0</v>
      </c>
      <c r="H26" s="108">
        <v>14</v>
      </c>
      <c r="I26" s="108">
        <v>0</v>
      </c>
      <c r="J26" s="108">
        <v>14</v>
      </c>
      <c r="K26" s="108">
        <v>0</v>
      </c>
      <c r="L26" s="108">
        <v>0</v>
      </c>
      <c r="M26" s="109"/>
      <c r="N26" s="108"/>
      <c r="O26" s="110">
        <f>SUM(C27:L27)</f>
        <v>20.5</v>
      </c>
      <c r="P26" s="111" t="s">
        <v>46</v>
      </c>
      <c r="R26" s="244" t="s">
        <v>22</v>
      </c>
      <c r="S26" s="237">
        <f>IF(COUNT(C32:C32) &gt; 2, SUM(C32:C32)-MIN(C32:C32)-SMALL(C32:C32,2), SUM(C32:C32))</f>
        <v>3.5</v>
      </c>
      <c r="T26" s="237">
        <f>IF(COUNT(C32:D32) &gt; 2, SUM(C32:D32)-MIN(C32:D32)-SMALL(C32:D32,2), SUM(C32:D32))</f>
        <v>3.5</v>
      </c>
      <c r="U26" s="237">
        <f>IF(COUNT(C32:E32) &gt; 2, SUM(C32:E32)-MIN(C32:E32)-SMALL(C32:E32,2), SUM(C32:E32))</f>
        <v>3.5</v>
      </c>
      <c r="V26" s="237">
        <f>IF(COUNT(C32:F32) &gt; 2, SUM(C32:F32)-MIN(C32:F32)-SMALL(C32:F32,2), SUM(C32:F32))</f>
        <v>9</v>
      </c>
      <c r="W26" s="237">
        <f>IF(COUNT(C32:G32) &gt; 2, SUM(C32:G32)-MIN(C32:G32)-SMALL(C32:G32,2), SUM(C32:G32))</f>
        <v>15.5</v>
      </c>
      <c r="X26" s="237">
        <f>IF(COUNT(C32:H32) &gt; 2, SUM(C32:H32)-MIN(C32:H32)-SMALL(C32:H32,2), SUM(C32:H32))</f>
        <v>22</v>
      </c>
      <c r="Y26" s="237">
        <f>IF(COUNT(C32:I32) &gt; 2, SUM(C32:I32)-MIN(C32:I32)-SMALL(C32:I32,2), SUM(C32:I32))</f>
        <v>28</v>
      </c>
      <c r="Z26" s="237">
        <f>IF(COUNT(C32:J32) &gt; 2, SUM(C32:J32)-MIN(C32:J32)-SMALL(C32:J32,2), SUM(C32:J32))</f>
        <v>33.5</v>
      </c>
      <c r="AA26" s="237">
        <f>IF(COUNT(C32:K32) &gt; 2, SUM(C32:K32)-MIN(C32:K32)-SMALL(C32:K32,2), SUM(C32:K32))</f>
        <v>40.5</v>
      </c>
      <c r="AB26" s="237">
        <f>IF(COUNT(C32:L32) &gt; 2, SUM(C32:L32)-MIN(C32:L32)-SMALL(C32:L32,2), SUM(C32:L32))</f>
        <v>47</v>
      </c>
    </row>
    <row r="27" spans="1:28" x14ac:dyDescent="0.2">
      <c r="A27" s="256"/>
      <c r="B27" s="112" t="s">
        <v>5</v>
      </c>
      <c r="C27" s="108">
        <v>1</v>
      </c>
      <c r="D27" s="108">
        <v>7.5</v>
      </c>
      <c r="E27" s="108">
        <v>6</v>
      </c>
      <c r="F27" s="108">
        <v>4</v>
      </c>
      <c r="G27" s="108">
        <v>0</v>
      </c>
      <c r="H27" s="108">
        <v>1</v>
      </c>
      <c r="I27" s="108">
        <v>0</v>
      </c>
      <c r="J27" s="108">
        <v>1</v>
      </c>
      <c r="K27" s="108">
        <v>0</v>
      </c>
      <c r="L27" s="108">
        <v>0</v>
      </c>
      <c r="M27" s="109"/>
      <c r="N27" s="109"/>
      <c r="O27" s="110">
        <f>IF(COUNT(C27:L27) &gt; 2, SUM(C27:L27)-MIN(C27:L27)-SMALL(C27:L27,2), SUM(C27:L27))</f>
        <v>20.5</v>
      </c>
      <c r="P27" s="115" t="s">
        <v>57</v>
      </c>
      <c r="R27" s="245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</row>
    <row r="28" spans="1:28" x14ac:dyDescent="0.2">
      <c r="A28" s="256"/>
      <c r="B28" s="112" t="s">
        <v>6</v>
      </c>
      <c r="C28" s="36"/>
      <c r="D28" s="36">
        <v>100</v>
      </c>
      <c r="E28" s="36">
        <v>30</v>
      </c>
      <c r="F28" s="36"/>
      <c r="G28" s="36"/>
      <c r="H28" s="36"/>
      <c r="I28" s="36"/>
      <c r="J28" s="36"/>
      <c r="K28" s="36"/>
      <c r="L28" s="36"/>
      <c r="M28" s="59"/>
      <c r="N28" s="59"/>
      <c r="O28" s="100">
        <f>SUM(C28:M28)</f>
        <v>130</v>
      </c>
      <c r="P28" s="115" t="s">
        <v>48</v>
      </c>
      <c r="R28" s="245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</row>
    <row r="29" spans="1:28" x14ac:dyDescent="0.2">
      <c r="A29" s="257"/>
      <c r="B29" s="116" t="s">
        <v>45</v>
      </c>
      <c r="C29" s="117">
        <f>RANK(S22,S6:S65,0)</f>
        <v>14</v>
      </c>
      <c r="D29" s="117">
        <f t="shared" ref="D29:L29" si="4">RANK(T22,T6:T65,0)</f>
        <v>7</v>
      </c>
      <c r="E29" s="117">
        <f t="shared" si="4"/>
        <v>1</v>
      </c>
      <c r="F29" s="117">
        <f t="shared" si="4"/>
        <v>2</v>
      </c>
      <c r="G29" s="117">
        <f t="shared" si="4"/>
        <v>6</v>
      </c>
      <c r="H29" s="117">
        <f t="shared" si="4"/>
        <v>9</v>
      </c>
      <c r="I29" s="117">
        <f t="shared" si="4"/>
        <v>12</v>
      </c>
      <c r="J29" s="117">
        <f t="shared" si="4"/>
        <v>14</v>
      </c>
      <c r="K29" s="117">
        <f t="shared" si="4"/>
        <v>14</v>
      </c>
      <c r="L29" s="117">
        <f t="shared" si="4"/>
        <v>14</v>
      </c>
      <c r="M29" s="118"/>
      <c r="N29" s="118"/>
      <c r="O29" s="110">
        <f>IF(O27&gt;0, O27*243.903, "0")</f>
        <v>5000.0114999999996</v>
      </c>
      <c r="P29" s="119" t="s">
        <v>49</v>
      </c>
      <c r="R29" s="246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</row>
    <row r="30" spans="1:28" ht="4.5" customHeight="1" x14ac:dyDescent="0.2">
      <c r="A30" s="120"/>
      <c r="B30" s="121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33"/>
      <c r="P30" s="123"/>
      <c r="R30" s="282" t="s">
        <v>150</v>
      </c>
      <c r="S30" s="236">
        <f>IF(COUNT(C37:C37) &gt; 2, SUM(C37:C37)-MIN(C37:C37)-SMALL(C37:C37,2), SUM(C37:C37))</f>
        <v>6.5</v>
      </c>
      <c r="T30" s="236">
        <f>IF(COUNT(C37:D37) &gt; 2, SUM(C37:D37)-MIN(C37:D37)-SMALL(C37:D37,2), SUM(C37:D37))</f>
        <v>6.5</v>
      </c>
      <c r="U30" s="236">
        <f>IF(COUNT(C37:E37) &gt; 2, SUM(C37:E37)-MIN(C37:E37)-SMALL(C37:E37,2), SUM(C37:E37))</f>
        <v>7</v>
      </c>
      <c r="V30" s="236">
        <f>IF(COUNT(C37:F37) &gt; 2, SUM(C37:F37)-MIN(C37:F37)-SMALL(C37:F37,2), SUM(C37:F37))</f>
        <v>13.5</v>
      </c>
      <c r="W30" s="236">
        <f>IF(COUNT(C37:G37) &gt; 2, SUM(C37:G37)-MIN(C37:G37)-SMALL(C37:G37,2), SUM(C37:G37))</f>
        <v>17</v>
      </c>
      <c r="X30" s="236">
        <f>IF(COUNT(C37:H37) &gt; 2, SUM(C37:H37)-MIN(C37:H37)-SMALL(C37:H37,2), SUM(C37:H37))</f>
        <v>24</v>
      </c>
      <c r="Y30" s="236">
        <f>IF(COUNT(C37:I37) &gt; 2, SUM(C37:I37)-MIN(C37:I37)-SMALL(C37:I37,2), SUM(C37:I37))</f>
        <v>30.5</v>
      </c>
      <c r="Z30" s="236">
        <f>IF(COUNT(C37:J37) &gt; 2, SUM(C37:J37)-MIN(C37:J37)-SMALL(C37:J37,2), SUM(C37:J37))</f>
        <v>36.5</v>
      </c>
      <c r="AA30" s="236">
        <f>IF(COUNT(C37:K37) &gt; 2, SUM(C37:K37)-MIN(C37:K37)-SMALL(C37:K37,2), SUM(C37:K37))</f>
        <v>40.5</v>
      </c>
      <c r="AB30" s="236">
        <f>IF(COUNT(C37:L37) &gt; 2, SUM(C37:L37)-MIN(C37:L37)-SMALL(C37:L37,2), SUM(C37:L37))</f>
        <v>45</v>
      </c>
    </row>
    <row r="31" spans="1:28" x14ac:dyDescent="0.2">
      <c r="A31" s="252" t="s">
        <v>22</v>
      </c>
      <c r="B31" s="124" t="s">
        <v>4</v>
      </c>
      <c r="C31" s="125">
        <v>9</v>
      </c>
      <c r="D31" s="125">
        <v>0</v>
      </c>
      <c r="E31" s="125">
        <v>9</v>
      </c>
      <c r="F31" s="125">
        <v>5</v>
      </c>
      <c r="G31" s="125">
        <v>3</v>
      </c>
      <c r="H31" s="125">
        <v>3</v>
      </c>
      <c r="I31" s="125">
        <v>4</v>
      </c>
      <c r="J31" s="125">
        <v>5</v>
      </c>
      <c r="K31" s="125">
        <v>2</v>
      </c>
      <c r="L31" s="125">
        <v>3</v>
      </c>
      <c r="M31" s="109"/>
      <c r="N31" s="125"/>
      <c r="O31" s="126">
        <f>SUM(C32:L32)</f>
        <v>50.5</v>
      </c>
      <c r="P31" s="127" t="s">
        <v>46</v>
      </c>
      <c r="R31" s="283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</row>
    <row r="32" spans="1:28" x14ac:dyDescent="0.2">
      <c r="A32" s="253"/>
      <c r="B32" s="128" t="s">
        <v>5</v>
      </c>
      <c r="C32" s="125">
        <v>3.5</v>
      </c>
      <c r="D32" s="125">
        <v>0</v>
      </c>
      <c r="E32" s="125">
        <v>3.5</v>
      </c>
      <c r="F32" s="125">
        <v>5.5</v>
      </c>
      <c r="G32" s="125">
        <v>6.5</v>
      </c>
      <c r="H32" s="125">
        <v>6.5</v>
      </c>
      <c r="I32" s="125">
        <v>6</v>
      </c>
      <c r="J32" s="125">
        <v>5.5</v>
      </c>
      <c r="K32" s="125">
        <v>7</v>
      </c>
      <c r="L32" s="125">
        <v>6.5</v>
      </c>
      <c r="M32" s="109"/>
      <c r="N32" s="109"/>
      <c r="O32" s="126">
        <f>IF(COUNT(C32:L32) &gt; 2, SUM(C32:L32)-MIN(C32:L32)-SMALL(C32:L32,2), SUM(C32:L32))</f>
        <v>47</v>
      </c>
      <c r="P32" s="129" t="s">
        <v>57</v>
      </c>
      <c r="R32" s="283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</row>
    <row r="33" spans="1:28" x14ac:dyDescent="0.2">
      <c r="A33" s="253"/>
      <c r="B33" s="128" t="s">
        <v>6</v>
      </c>
      <c r="C33" s="26"/>
      <c r="D33" s="26"/>
      <c r="E33" s="26"/>
      <c r="F33" s="26"/>
      <c r="G33" s="26">
        <v>50</v>
      </c>
      <c r="H33" s="26">
        <v>60</v>
      </c>
      <c r="I33" s="26">
        <v>20</v>
      </c>
      <c r="J33" s="26"/>
      <c r="K33" s="26">
        <v>70</v>
      </c>
      <c r="L33" s="26">
        <v>50</v>
      </c>
      <c r="M33" s="38">
        <v>270</v>
      </c>
      <c r="N33" s="38"/>
      <c r="O33" s="99">
        <f>SUM(C33:M33)</f>
        <v>520</v>
      </c>
      <c r="P33" s="129" t="s">
        <v>48</v>
      </c>
      <c r="R33" s="284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</row>
    <row r="34" spans="1:28" x14ac:dyDescent="0.2">
      <c r="A34" s="254"/>
      <c r="B34" s="130" t="s">
        <v>45</v>
      </c>
      <c r="C34" s="131">
        <f>RANK(S26,S6:S65,0)</f>
        <v>9</v>
      </c>
      <c r="D34" s="131">
        <f t="shared" ref="D34:L34" si="5">RANK(T26,T6:T65,0)</f>
        <v>14</v>
      </c>
      <c r="E34" s="131">
        <f t="shared" si="5"/>
        <v>15</v>
      </c>
      <c r="F34" s="131">
        <f t="shared" si="5"/>
        <v>13</v>
      </c>
      <c r="G34" s="131">
        <f t="shared" si="5"/>
        <v>10</v>
      </c>
      <c r="H34" s="131">
        <f t="shared" si="5"/>
        <v>8</v>
      </c>
      <c r="I34" s="131">
        <f t="shared" si="5"/>
        <v>3</v>
      </c>
      <c r="J34" s="131">
        <f t="shared" si="5"/>
        <v>3</v>
      </c>
      <c r="K34" s="131">
        <f t="shared" si="5"/>
        <v>1</v>
      </c>
      <c r="L34" s="131">
        <f t="shared" si="5"/>
        <v>1</v>
      </c>
      <c r="M34" s="118"/>
      <c r="N34" s="118"/>
      <c r="O34" s="126">
        <f>IF(O32&gt;0, O32*243.903, "0")</f>
        <v>11463.440999999999</v>
      </c>
      <c r="P34" s="132" t="s">
        <v>49</v>
      </c>
      <c r="R34" s="244" t="s">
        <v>89</v>
      </c>
      <c r="S34" s="236">
        <f>IF(COUNT(C42:C42) &gt; 2, SUM(C42:C42)-MIN(C42:C42)-SMALL(C42:C42,2), SUM(C42:C42))</f>
        <v>6</v>
      </c>
      <c r="T34" s="236">
        <f>IF(COUNT(C42:D42) &gt; 2, SUM(C42:D42)-MIN(C42:D42)-SMALL(C42:D42,2), SUM(C42:D42))</f>
        <v>10.5</v>
      </c>
      <c r="U34" s="236">
        <f>IF(COUNT(C42:E42) &gt; 2, SUM(C42:E42)-MIN(C42:E42)-SMALL(C42:E42,2), SUM(C42:E42))</f>
        <v>6</v>
      </c>
      <c r="V34" s="236">
        <f>IF(COUNT(C42:F42) &gt; 2, SUM(C42:F42)-MIN(C42:F42)-SMALL(C42:F42,2), SUM(C42:F42))</f>
        <v>11.5</v>
      </c>
      <c r="W34" s="236">
        <f>IF(COUNT(C42:G42) &gt; 2, SUM(C42:G42)-MIN(C42:G42)-SMALL(C42:G42,2), SUM(C42:G42))</f>
        <v>16</v>
      </c>
      <c r="X34" s="236">
        <f>IF(COUNT(C42:H42) &gt; 2, SUM(C42:H42)-MIN(C42:H42)-SMALL(C42:H42,2), SUM(C42:H42))</f>
        <v>17.5</v>
      </c>
      <c r="Y34" s="236">
        <f>IF(COUNT(C42:I42) &gt; 2, SUM(C42:I42)-MIN(C42:I42)-SMALL(C42:I42,2), SUM(C42:I42))</f>
        <v>19</v>
      </c>
      <c r="Z34" s="236">
        <f>IF(COUNT(C42:J42) &gt; 2, SUM(C42:J42)-MIN(C42:J42)-SMALL(C42:J42,2), SUM(C42:J42))</f>
        <v>20</v>
      </c>
      <c r="AA34" s="236">
        <f>IF(COUNT(C42:K42) &gt; 2, SUM(C42:K42)-MIN(C42:K42)-SMALL(C42:K42,2), SUM(C42:K42))</f>
        <v>20</v>
      </c>
      <c r="AB34" s="236">
        <f>IF(COUNT(C42:L42) &gt; 2, SUM(C42:L42)-MIN(C42:L42)-SMALL(C42:L42,2), SUM(C42:L42))</f>
        <v>20</v>
      </c>
    </row>
    <row r="35" spans="1:28" ht="4.5" customHeight="1" x14ac:dyDescent="0.2">
      <c r="A35" s="120"/>
      <c r="B35" s="121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33"/>
      <c r="P35" s="123"/>
      <c r="R35" s="245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</row>
    <row r="36" spans="1:28" x14ac:dyDescent="0.2">
      <c r="A36" s="255" t="s">
        <v>150</v>
      </c>
      <c r="B36" s="107" t="s">
        <v>4</v>
      </c>
      <c r="C36" s="108">
        <v>3</v>
      </c>
      <c r="D36" s="108">
        <v>0</v>
      </c>
      <c r="E36" s="108">
        <v>2</v>
      </c>
      <c r="F36" s="108">
        <v>9</v>
      </c>
      <c r="G36" s="108">
        <v>9</v>
      </c>
      <c r="H36" s="108">
        <v>2</v>
      </c>
      <c r="I36" s="108">
        <v>3</v>
      </c>
      <c r="J36" s="108">
        <v>4</v>
      </c>
      <c r="K36" s="108">
        <v>8</v>
      </c>
      <c r="L36" s="108">
        <v>7</v>
      </c>
      <c r="M36" s="109"/>
      <c r="N36" s="108"/>
      <c r="O36" s="110">
        <f>SUM(C37:L37)</f>
        <v>48.5</v>
      </c>
      <c r="P36" s="111" t="s">
        <v>46</v>
      </c>
      <c r="R36" s="245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</row>
    <row r="37" spans="1:28" x14ac:dyDescent="0.2">
      <c r="A37" s="256"/>
      <c r="B37" s="112" t="s">
        <v>5</v>
      </c>
      <c r="C37" s="113">
        <v>6.5</v>
      </c>
      <c r="D37" s="113">
        <v>0</v>
      </c>
      <c r="E37" s="113">
        <v>7</v>
      </c>
      <c r="F37" s="113">
        <v>3.5</v>
      </c>
      <c r="G37" s="113">
        <v>3.5</v>
      </c>
      <c r="H37" s="113">
        <v>7</v>
      </c>
      <c r="I37" s="113">
        <v>6.5</v>
      </c>
      <c r="J37" s="113">
        <v>6</v>
      </c>
      <c r="K37" s="113">
        <v>4</v>
      </c>
      <c r="L37" s="113">
        <v>4.5</v>
      </c>
      <c r="M37" s="114"/>
      <c r="N37" s="114"/>
      <c r="O37" s="110">
        <f>IF(COUNT(C37:L37) &gt; 2, SUM(C37:L37)-MIN(C37:L37)-SMALL(C37:L37,2), SUM(C37:L37))</f>
        <v>45</v>
      </c>
      <c r="P37" s="115" t="s">
        <v>57</v>
      </c>
      <c r="R37" s="24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</row>
    <row r="38" spans="1:28" x14ac:dyDescent="0.2">
      <c r="A38" s="256"/>
      <c r="B38" s="112" t="s">
        <v>6</v>
      </c>
      <c r="C38" s="36">
        <v>60</v>
      </c>
      <c r="D38" s="36"/>
      <c r="E38" s="36">
        <v>90</v>
      </c>
      <c r="F38" s="36"/>
      <c r="G38" s="36"/>
      <c r="H38" s="36">
        <v>90</v>
      </c>
      <c r="I38" s="36">
        <v>50</v>
      </c>
      <c r="J38" s="36">
        <v>30</v>
      </c>
      <c r="K38" s="36"/>
      <c r="L38" s="36"/>
      <c r="M38" s="59">
        <v>220</v>
      </c>
      <c r="N38" s="59"/>
      <c r="O38" s="100">
        <f>SUM(C38:M38)</f>
        <v>540</v>
      </c>
      <c r="P38" s="115" t="s">
        <v>48</v>
      </c>
      <c r="R38" s="278" t="s">
        <v>142</v>
      </c>
      <c r="S38" s="236">
        <f>IF(COUNT(C47:C47) &gt; 2, SUM(C47:C47)-MIN(C47:C47)-SMALL(C47:C47,2), SUM(C47:C47))</f>
        <v>0.5</v>
      </c>
      <c r="T38" s="236">
        <f>IF(COUNT(C47:D47) &gt; 2, SUM(C47:D47)-MIN(C47:D47)-SMALL(C47:D47,2), SUM(C47:D47))</f>
        <v>5.5</v>
      </c>
      <c r="U38" s="236">
        <f>IF(COUNT(C47:E47) &gt; 2, SUM(C47:E47)-MIN(C47:E47)-SMALL(C47:E47,2), SUM(C47:E47))</f>
        <v>5</v>
      </c>
      <c r="V38" s="236">
        <f>IF(COUNT(C47:F47) &gt; 2, SUM(C47:F47)-MIN(C47:F47)-SMALL(C47:F47,2), SUM(C47:F47))</f>
        <v>10</v>
      </c>
      <c r="W38" s="236">
        <f>IF(COUNT(C47:G47) &gt; 2, SUM(C47:G47)-MIN(C47:G47)-SMALL(C47:G47,2), SUM(C47:G47))</f>
        <v>14</v>
      </c>
      <c r="X38" s="236">
        <f>IF(COUNT(C47:H47) &gt; 2, SUM(C47:H47)-MIN(C47:H47)-SMALL(C47:H47,2), SUM(C47:H47))</f>
        <v>18</v>
      </c>
      <c r="Y38" s="236">
        <f>IF(COUNT(C47:I47) &gt; 2, SUM(C47:I47)-MIN(C47:I47)-SMALL(C47:I47,2), SUM(C47:I47))</f>
        <v>25.5</v>
      </c>
      <c r="Z38" s="236">
        <f>IF(COUNT(C47:J47) &gt; 2, SUM(C47:J47)-MIN(C47:J47)-SMALL(C47:J47,2), SUM(C47:J47))</f>
        <v>28</v>
      </c>
      <c r="AA38" s="236">
        <f>IF(COUNT(C47:K47) &gt; 2, SUM(C47:K47)-MIN(C47:K47)-SMALL(C47:K47,2), SUM(C47:K47))</f>
        <v>35.5</v>
      </c>
      <c r="AB38" s="236">
        <f>IF(COUNT(C47:L47) &gt; 2, SUM(C47:L47)-MIN(C47:L47)-SMALL(C47:L47,2), SUM(C47:L47))</f>
        <v>42.5</v>
      </c>
    </row>
    <row r="39" spans="1:28" x14ac:dyDescent="0.2">
      <c r="A39" s="257"/>
      <c r="B39" s="116" t="s">
        <v>45</v>
      </c>
      <c r="C39" s="117">
        <f>RANK(S30,S6:S65,0)</f>
        <v>3</v>
      </c>
      <c r="D39" s="117">
        <f t="shared" ref="D39:L39" si="6">RANK(T30,T6:T65,0)</f>
        <v>12</v>
      </c>
      <c r="E39" s="117">
        <f t="shared" si="6"/>
        <v>3</v>
      </c>
      <c r="F39" s="117">
        <f t="shared" si="6"/>
        <v>2</v>
      </c>
      <c r="G39" s="117">
        <f t="shared" si="6"/>
        <v>7</v>
      </c>
      <c r="H39" s="117">
        <f t="shared" si="6"/>
        <v>3</v>
      </c>
      <c r="I39" s="117">
        <f t="shared" si="6"/>
        <v>1</v>
      </c>
      <c r="J39" s="117">
        <f t="shared" si="6"/>
        <v>1</v>
      </c>
      <c r="K39" s="117">
        <f t="shared" si="6"/>
        <v>1</v>
      </c>
      <c r="L39" s="117">
        <f t="shared" si="6"/>
        <v>2</v>
      </c>
      <c r="M39" s="118"/>
      <c r="N39" s="118"/>
      <c r="O39" s="110">
        <f>IF(O37&gt;0, O37*243.903, "0")</f>
        <v>10975.635</v>
      </c>
      <c r="P39" s="119" t="s">
        <v>49</v>
      </c>
      <c r="R39" s="279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</row>
    <row r="40" spans="1:28" ht="4.5" customHeight="1" x14ac:dyDescent="0.2">
      <c r="A40" s="120"/>
      <c r="B40" s="121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33"/>
      <c r="P40" s="123"/>
      <c r="R40" s="279"/>
      <c r="S40" s="236"/>
      <c r="T40" s="236"/>
      <c r="U40" s="236"/>
      <c r="V40" s="236"/>
      <c r="W40" s="236"/>
      <c r="X40" s="236"/>
      <c r="Y40" s="236"/>
      <c r="Z40" s="236"/>
      <c r="AA40" s="236"/>
      <c r="AB40" s="236"/>
    </row>
    <row r="41" spans="1:28" x14ac:dyDescent="0.2">
      <c r="A41" s="252" t="s">
        <v>89</v>
      </c>
      <c r="B41" s="124" t="s">
        <v>4</v>
      </c>
      <c r="C41" s="125">
        <v>4</v>
      </c>
      <c r="D41" s="125">
        <v>7</v>
      </c>
      <c r="E41" s="125">
        <v>5</v>
      </c>
      <c r="F41" s="125">
        <v>14</v>
      </c>
      <c r="G41" s="125">
        <v>13</v>
      </c>
      <c r="H41" s="125">
        <v>13</v>
      </c>
      <c r="I41" s="125">
        <v>0</v>
      </c>
      <c r="J41" s="125">
        <v>0</v>
      </c>
      <c r="K41" s="125">
        <v>0</v>
      </c>
      <c r="L41" s="125">
        <v>0</v>
      </c>
      <c r="M41" s="109"/>
      <c r="N41" s="125"/>
      <c r="O41" s="126">
        <f>SUM(C42:L42)</f>
        <v>20</v>
      </c>
      <c r="P41" s="127" t="s">
        <v>46</v>
      </c>
      <c r="R41" s="280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</row>
    <row r="42" spans="1:28" x14ac:dyDescent="0.2">
      <c r="A42" s="253"/>
      <c r="B42" s="128" t="s">
        <v>5</v>
      </c>
      <c r="C42" s="125">
        <v>6</v>
      </c>
      <c r="D42" s="125">
        <v>4.5</v>
      </c>
      <c r="E42" s="125">
        <v>5.5</v>
      </c>
      <c r="F42" s="125">
        <v>1</v>
      </c>
      <c r="G42" s="125">
        <v>1.5</v>
      </c>
      <c r="H42" s="125">
        <v>1.5</v>
      </c>
      <c r="I42" s="125">
        <v>0</v>
      </c>
      <c r="J42" s="125">
        <v>0</v>
      </c>
      <c r="K42" s="125">
        <v>0</v>
      </c>
      <c r="L42" s="125">
        <v>0</v>
      </c>
      <c r="M42" s="109"/>
      <c r="N42" s="109"/>
      <c r="O42" s="126">
        <f>IF(COUNT(C42:L42) &gt; 2, SUM(C42:L42)-MIN(C42:L42)-SMALL(C42:L42,2), SUM(C42:L42))</f>
        <v>20</v>
      </c>
      <c r="P42" s="129" t="s">
        <v>57</v>
      </c>
      <c r="R42" s="244" t="s">
        <v>52</v>
      </c>
      <c r="S42" s="236">
        <f>IF(COUNT(C52:C52) &gt; 2, SUM(C52:C52)-MIN(C52:C52)-SMALL(C52:C52,2), SUM(C52:C52))</f>
        <v>5.5</v>
      </c>
      <c r="T42" s="236">
        <f>IF(COUNT(C52:D52) &gt; 2, SUM(C52:D52)-MIN(C52:D52)-SMALL(C52:D52,2), SUM(C52:D52))</f>
        <v>9</v>
      </c>
      <c r="U42" s="236">
        <f>IF(COUNT(C52:E52) &gt; 2, SUM(C52:E52)-MIN(C52:E52)-SMALL(C52:E52,2), SUM(C52:E52))</f>
        <v>5.5</v>
      </c>
      <c r="V42" s="236">
        <f>IF(COUNT(C52:F52) &gt; 2, SUM(C52:F52)-MIN(C52:F52)-SMALL(C52:F52,2), SUM(C52:F52))</f>
        <v>9</v>
      </c>
      <c r="W42" s="236">
        <f>IF(COUNT(C52:G52) &gt; 2, SUM(C52:G52)-MIN(C52:G52)-SMALL(C52:G52,2), SUM(C52:G52))</f>
        <v>13</v>
      </c>
      <c r="X42" s="236">
        <f>IF(COUNT(C52:H52) &gt; 2, SUM(C52:H52)-MIN(C52:H52)-SMALL(C52:H52,2), SUM(C52:H52))</f>
        <v>16</v>
      </c>
      <c r="Y42" s="236">
        <f>IF(COUNT(C52:I52) &gt; 2, SUM(C52:I52)-MIN(C52:I52)-SMALL(C52:I52,2), SUM(C52:I52))</f>
        <v>21</v>
      </c>
      <c r="Z42" s="236">
        <f>IF(COUNT(C52:J52) &gt; 2, SUM(C52:J52)-MIN(C52:J52)-SMALL(C52:J52,2), SUM(C52:J52))</f>
        <v>25</v>
      </c>
      <c r="AA42" s="236">
        <f>IF(COUNT(C52:K52) &gt; 2, SUM(C52:K52)-MIN(C52:K52)-SMALL(C52:K52,2), SUM(C52:K52))</f>
        <v>31.5</v>
      </c>
      <c r="AB42" s="236">
        <f>IF(COUNT(C52:L52) &gt; 2, SUM(C52:L52)-MIN(C52:L52)-SMALL(C52:L52,2), SUM(C52:L52))</f>
        <v>34</v>
      </c>
    </row>
    <row r="43" spans="1:28" x14ac:dyDescent="0.2">
      <c r="A43" s="253"/>
      <c r="B43" s="128" t="s">
        <v>6</v>
      </c>
      <c r="C43" s="26">
        <v>30</v>
      </c>
      <c r="D43" s="26"/>
      <c r="E43" s="26"/>
      <c r="F43" s="26"/>
      <c r="G43" s="26"/>
      <c r="H43" s="26"/>
      <c r="I43" s="26"/>
      <c r="J43" s="26">
        <v>0</v>
      </c>
      <c r="K43" s="26"/>
      <c r="L43" s="26"/>
      <c r="M43" s="38"/>
      <c r="N43" s="38"/>
      <c r="O43" s="99">
        <f>SUM(C43:M43)</f>
        <v>30</v>
      </c>
      <c r="P43" s="129" t="s">
        <v>48</v>
      </c>
      <c r="R43" s="245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</row>
    <row r="44" spans="1:28" x14ac:dyDescent="0.2">
      <c r="A44" s="254"/>
      <c r="B44" s="130" t="s">
        <v>45</v>
      </c>
      <c r="C44" s="131">
        <f>RANK(S34,S6:S65,0)</f>
        <v>4</v>
      </c>
      <c r="D44" s="131">
        <f t="shared" ref="D44:L44" si="7">RANK(T34,T6:T65,0)</f>
        <v>2</v>
      </c>
      <c r="E44" s="131">
        <f t="shared" si="7"/>
        <v>7</v>
      </c>
      <c r="F44" s="131">
        <f t="shared" si="7"/>
        <v>9</v>
      </c>
      <c r="G44" s="131">
        <f t="shared" si="7"/>
        <v>9</v>
      </c>
      <c r="H44" s="131">
        <f t="shared" si="7"/>
        <v>12</v>
      </c>
      <c r="I44" s="131">
        <f t="shared" si="7"/>
        <v>13</v>
      </c>
      <c r="J44" s="131">
        <f t="shared" si="7"/>
        <v>15</v>
      </c>
      <c r="K44" s="131">
        <f t="shared" si="7"/>
        <v>15</v>
      </c>
      <c r="L44" s="131">
        <f t="shared" si="7"/>
        <v>15</v>
      </c>
      <c r="M44" s="118"/>
      <c r="N44" s="118"/>
      <c r="O44" s="126">
        <f>IF(O42&gt;0, O42*243.903, "0")</f>
        <v>4878.0599999999995</v>
      </c>
      <c r="P44" s="132" t="s">
        <v>49</v>
      </c>
      <c r="R44" s="245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</row>
    <row r="45" spans="1:28" ht="4.5" customHeight="1" x14ac:dyDescent="0.2">
      <c r="A45" s="122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33"/>
      <c r="P45" s="122"/>
      <c r="R45" s="24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</row>
    <row r="46" spans="1:28" x14ac:dyDescent="0.2">
      <c r="A46" s="267" t="s">
        <v>142</v>
      </c>
      <c r="B46" s="107" t="s">
        <v>4</v>
      </c>
      <c r="C46" s="117">
        <v>15</v>
      </c>
      <c r="D46" s="117">
        <v>6</v>
      </c>
      <c r="E46" s="117">
        <v>8</v>
      </c>
      <c r="F46" s="117">
        <v>6</v>
      </c>
      <c r="G46" s="117">
        <v>11</v>
      </c>
      <c r="H46" s="117">
        <v>8</v>
      </c>
      <c r="I46" s="117">
        <v>1</v>
      </c>
      <c r="J46" s="117">
        <v>11</v>
      </c>
      <c r="K46" s="117">
        <v>1</v>
      </c>
      <c r="L46" s="117">
        <v>2</v>
      </c>
      <c r="M46" s="118"/>
      <c r="N46" s="117"/>
      <c r="O46" s="110">
        <f>SUM(C47:L47)</f>
        <v>45.5</v>
      </c>
      <c r="P46" s="111" t="s">
        <v>46</v>
      </c>
      <c r="R46" s="282" t="s">
        <v>122</v>
      </c>
      <c r="S46" s="236">
        <f>IF(COUNT(C57:C57) &gt; 2, SUM(C57:C57)-MIN(C57:C57)-SMALL(C57:C57,2), SUM(C57:C57))</f>
        <v>7.5</v>
      </c>
      <c r="T46" s="236">
        <f>IF(COUNT(C57:D57) &gt; 2, SUM(C57:D57)-MIN(C57:D57)-SMALL(C57:D57,2), SUM(C57:D57))</f>
        <v>10.5</v>
      </c>
      <c r="U46" s="236">
        <f>IF(COUNT(C57:E57) &gt; 2, SUM(C57:E57)-MIN(C57:E57)-SMALL(C57:E57,2), SUM(C57:E57))</f>
        <v>7.5</v>
      </c>
      <c r="V46" s="236">
        <f>IF(COUNT(C57:F57) &gt; 2, SUM(C57:F57)-MIN(C57:F57)-SMALL(C57:F57,2), SUM(C57:F57))</f>
        <v>15</v>
      </c>
      <c r="W46" s="236">
        <f>IF(COUNT(C57:G57) &gt; 2, SUM(C57:G57)-MIN(C57:G57)-SMALL(C57:G57,2), SUM(C57:G57))</f>
        <v>20</v>
      </c>
      <c r="X46" s="236">
        <f>IF(COUNT(C57:H57) &gt; 2, SUM(C57:H57)-MIN(C57:H57)-SMALL(C57:H57,2), SUM(C57:H57))</f>
        <v>23.5</v>
      </c>
      <c r="Y46" s="236">
        <f>IF(COUNT(C57:I57) &gt; 2, SUM(C57:I57)-MIN(C57:I57)-SMALL(C57:I57,2), SUM(C57:I57))</f>
        <v>26.5</v>
      </c>
      <c r="Z46" s="236">
        <f>IF(COUNT(C57:J57) &gt; 2, SUM(C57:J57)-MIN(C57:J57)-SMALL(C57:J57,2), SUM(C57:J57))</f>
        <v>30</v>
      </c>
      <c r="AA46" s="236">
        <f>IF(COUNT(C57:K57) &gt; 2, SUM(C57:K57)-MIN(C57:K57)-SMALL(C57:K57,2), SUM(C57:K57))</f>
        <v>35.5</v>
      </c>
      <c r="AB46" s="236">
        <f>IF(COUNT(C57:L57) &gt; 2, SUM(C57:L57)-MIN(C57:L57)-SMALL(C57:L57,2), SUM(C57:L57))</f>
        <v>39.5</v>
      </c>
    </row>
    <row r="47" spans="1:28" x14ac:dyDescent="0.2">
      <c r="A47" s="268"/>
      <c r="B47" s="135" t="s">
        <v>5</v>
      </c>
      <c r="C47" s="117">
        <v>0.5</v>
      </c>
      <c r="D47" s="117">
        <v>5</v>
      </c>
      <c r="E47" s="117">
        <v>4</v>
      </c>
      <c r="F47" s="117">
        <v>5</v>
      </c>
      <c r="G47" s="117">
        <v>2.5</v>
      </c>
      <c r="H47" s="117">
        <v>4</v>
      </c>
      <c r="I47" s="117">
        <v>7.5</v>
      </c>
      <c r="J47" s="117">
        <v>2.5</v>
      </c>
      <c r="K47" s="117">
        <v>7.5</v>
      </c>
      <c r="L47" s="117">
        <v>7</v>
      </c>
      <c r="M47" s="118"/>
      <c r="N47" s="118"/>
      <c r="O47" s="110">
        <f>IF(COUNT(C47:L47) &gt; 2, SUM(C47:L47)-MIN(C47:L47)-SMALL(C47:L47,2), SUM(C47:L47))</f>
        <v>42.5</v>
      </c>
      <c r="P47" s="115" t="s">
        <v>57</v>
      </c>
      <c r="R47" s="283"/>
      <c r="S47" s="236"/>
      <c r="T47" s="236"/>
      <c r="U47" s="236"/>
      <c r="V47" s="236"/>
      <c r="W47" s="236"/>
      <c r="X47" s="236"/>
      <c r="Y47" s="236"/>
      <c r="Z47" s="236"/>
      <c r="AA47" s="236"/>
      <c r="AB47" s="236"/>
    </row>
    <row r="48" spans="1:28" x14ac:dyDescent="0.2">
      <c r="A48" s="268"/>
      <c r="B48" s="135" t="s">
        <v>6</v>
      </c>
      <c r="C48" s="36"/>
      <c r="D48" s="36"/>
      <c r="E48" s="36"/>
      <c r="F48" s="36"/>
      <c r="G48" s="36"/>
      <c r="H48" s="36"/>
      <c r="I48" s="36">
        <v>100</v>
      </c>
      <c r="J48" s="36"/>
      <c r="K48" s="36">
        <v>100</v>
      </c>
      <c r="L48" s="36">
        <v>80</v>
      </c>
      <c r="M48" s="117">
        <v>70</v>
      </c>
      <c r="N48" s="117"/>
      <c r="O48" s="100">
        <f>SUM(C48:M48)</f>
        <v>350</v>
      </c>
      <c r="P48" s="115" t="s">
        <v>48</v>
      </c>
      <c r="R48" s="283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</row>
    <row r="49" spans="1:28" x14ac:dyDescent="0.2">
      <c r="A49" s="269"/>
      <c r="B49" s="136" t="s">
        <v>45</v>
      </c>
      <c r="C49" s="117">
        <f>RANK(S38,S6:S65,0)</f>
        <v>15</v>
      </c>
      <c r="D49" s="117">
        <f t="shared" ref="D49:L49" si="8">RANK(T38,T6:T65,0)</f>
        <v>13</v>
      </c>
      <c r="E49" s="117">
        <f t="shared" si="8"/>
        <v>10</v>
      </c>
      <c r="F49" s="117">
        <f t="shared" si="8"/>
        <v>10</v>
      </c>
      <c r="G49" s="117">
        <f t="shared" si="8"/>
        <v>11</v>
      </c>
      <c r="H49" s="117">
        <f t="shared" si="8"/>
        <v>11</v>
      </c>
      <c r="I49" s="117">
        <f t="shared" si="8"/>
        <v>9</v>
      </c>
      <c r="J49" s="117">
        <f t="shared" si="8"/>
        <v>9</v>
      </c>
      <c r="K49" s="117">
        <f t="shared" si="8"/>
        <v>5</v>
      </c>
      <c r="L49" s="117">
        <f t="shared" si="8"/>
        <v>4</v>
      </c>
      <c r="M49" s="118"/>
      <c r="N49" s="118"/>
      <c r="O49" s="110">
        <f>IF(O47&gt;0, O47*243.903, "0")</f>
        <v>10365.877500000001</v>
      </c>
      <c r="P49" s="119" t="s">
        <v>49</v>
      </c>
      <c r="R49" s="284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</row>
    <row r="50" spans="1:28" ht="4.5" customHeight="1" x14ac:dyDescent="0.2">
      <c r="A50" s="122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33"/>
      <c r="P50" s="122"/>
      <c r="R50" s="244" t="s">
        <v>90</v>
      </c>
      <c r="S50" s="236">
        <f>IF(COUNT(C62:C62) &gt; 2, SUM(C62:C62)-MIN(C62:C62)-SMALL(C62:C62,2), SUM(C62:C62))</f>
        <v>2</v>
      </c>
      <c r="T50" s="236">
        <f>IF(COUNT(C62:D62) &gt; 2, SUM(C62:D62)-MIN(C62:D62)-SMALL(C62:D62,2), SUM(C62:D62))</f>
        <v>9</v>
      </c>
      <c r="U50" s="236">
        <f>IF(COUNT(C62:E62) &gt; 2, SUM(C62:E62)-MIN(C62:E62)-SMALL(C62:E62,2), SUM(C62:E62))</f>
        <v>7</v>
      </c>
      <c r="V50" s="236">
        <f>IF(COUNT(C62:F62) &gt; 2, SUM(C62:F62)-MIN(C62:F62)-SMALL(C62:F62,2), SUM(C62:F62))</f>
        <v>13.5</v>
      </c>
      <c r="W50" s="236">
        <f>IF(COUNT(C62:G62) &gt; 2, SUM(C62:G62)-MIN(C62:G62)-SMALL(C62:G62,2), SUM(C62:G62))</f>
        <v>21</v>
      </c>
      <c r="X50" s="236">
        <f>IF(COUNT(C62:H62) &gt; 2, SUM(C62:H62)-MIN(C62:H62)-SMALL(C62:H62,2), SUM(C62:H62))</f>
        <v>26</v>
      </c>
      <c r="Y50" s="236">
        <f>IF(COUNT(C62:I62) &gt; 2, SUM(C62:I62)-MIN(C62:I62)-SMALL(C62:I62,2), SUM(C62:I62))</f>
        <v>30.5</v>
      </c>
      <c r="Z50" s="236">
        <f>IF(COUNT(C62:J62) &gt; 2, SUM(C62:J62)-MIN(C62:J62)-SMALL(C62:J62,2), SUM(C62:J62))</f>
        <v>33.5</v>
      </c>
      <c r="AA50" s="236">
        <f>IF(COUNT(C62:K62) &gt; 2, SUM(C62:K62)-MIN(C62:K62)-SMALL(C62:K62,2), SUM(C62:K62))</f>
        <v>38.5</v>
      </c>
      <c r="AB50" s="236">
        <f>IF(COUNT(C62:L62) &gt; 2, SUM(C62:L62)-MIN(C62:L62)-SMALL(C62:L62,2), SUM(C62:L62))</f>
        <v>42</v>
      </c>
    </row>
    <row r="51" spans="1:28" x14ac:dyDescent="0.2">
      <c r="A51" s="252" t="s">
        <v>52</v>
      </c>
      <c r="B51" s="124" t="s">
        <v>4</v>
      </c>
      <c r="C51" s="131">
        <v>5</v>
      </c>
      <c r="D51" s="131">
        <v>9</v>
      </c>
      <c r="E51" s="131">
        <v>10</v>
      </c>
      <c r="F51" s="131">
        <v>12</v>
      </c>
      <c r="G51" s="131">
        <v>8</v>
      </c>
      <c r="H51" s="131">
        <v>12</v>
      </c>
      <c r="I51" s="131">
        <v>6</v>
      </c>
      <c r="J51" s="131">
        <v>8</v>
      </c>
      <c r="K51" s="131">
        <v>3</v>
      </c>
      <c r="L51" s="131">
        <v>11</v>
      </c>
      <c r="M51" s="118"/>
      <c r="N51" s="131"/>
      <c r="O51" s="126">
        <f>SUM(C52:L52)</f>
        <v>38</v>
      </c>
      <c r="P51" s="127" t="s">
        <v>46</v>
      </c>
      <c r="R51" s="245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</row>
    <row r="52" spans="1:28" x14ac:dyDescent="0.2">
      <c r="A52" s="253"/>
      <c r="B52" s="128" t="s">
        <v>5</v>
      </c>
      <c r="C52" s="131">
        <v>5.5</v>
      </c>
      <c r="D52" s="131">
        <v>3.5</v>
      </c>
      <c r="E52" s="131">
        <v>3</v>
      </c>
      <c r="F52" s="131">
        <v>2</v>
      </c>
      <c r="G52" s="131">
        <v>4</v>
      </c>
      <c r="H52" s="131">
        <v>2</v>
      </c>
      <c r="I52" s="131">
        <v>5</v>
      </c>
      <c r="J52" s="131">
        <v>4</v>
      </c>
      <c r="K52" s="131">
        <v>6.5</v>
      </c>
      <c r="L52" s="131">
        <v>2.5</v>
      </c>
      <c r="M52" s="118"/>
      <c r="N52" s="118"/>
      <c r="O52" s="126">
        <f>IF(COUNT(C52:L52) &gt; 2, SUM(C52:L52)-MIN(C52:L52)-SMALL(C52:L52,2), SUM(C52:L52))</f>
        <v>34</v>
      </c>
      <c r="P52" s="129" t="s">
        <v>57</v>
      </c>
      <c r="R52" s="245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</row>
    <row r="53" spans="1:28" x14ac:dyDescent="0.2">
      <c r="A53" s="253"/>
      <c r="B53" s="128" t="s">
        <v>6</v>
      </c>
      <c r="C53" s="26"/>
      <c r="D53" s="26"/>
      <c r="E53" s="26"/>
      <c r="F53" s="26"/>
      <c r="G53" s="26"/>
      <c r="H53" s="26"/>
      <c r="I53" s="26"/>
      <c r="J53" s="26"/>
      <c r="K53" s="26">
        <v>50</v>
      </c>
      <c r="L53" s="26"/>
      <c r="M53" s="137"/>
      <c r="N53" s="131"/>
      <c r="O53" s="99">
        <f>SUM(C53:M53)</f>
        <v>50</v>
      </c>
      <c r="P53" s="129" t="s">
        <v>48</v>
      </c>
      <c r="R53" s="246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</row>
    <row r="54" spans="1:28" x14ac:dyDescent="0.2">
      <c r="A54" s="253"/>
      <c r="B54" s="130" t="s">
        <v>45</v>
      </c>
      <c r="C54" s="131">
        <f>RANK(S42,S6:S65,0)</f>
        <v>5</v>
      </c>
      <c r="D54" s="131">
        <f t="shared" ref="D54:L54" si="9">RANK(T42,T6:T65,0)</f>
        <v>5</v>
      </c>
      <c r="E54" s="131">
        <f t="shared" si="9"/>
        <v>8</v>
      </c>
      <c r="F54" s="131">
        <f t="shared" si="9"/>
        <v>13</v>
      </c>
      <c r="G54" s="131">
        <f t="shared" si="9"/>
        <v>13</v>
      </c>
      <c r="H54" s="131">
        <f t="shared" si="9"/>
        <v>14</v>
      </c>
      <c r="I54" s="131">
        <f t="shared" si="9"/>
        <v>11</v>
      </c>
      <c r="J54" s="131">
        <f t="shared" si="9"/>
        <v>12</v>
      </c>
      <c r="K54" s="131">
        <f t="shared" si="9"/>
        <v>10</v>
      </c>
      <c r="L54" s="131">
        <f t="shared" si="9"/>
        <v>10</v>
      </c>
      <c r="M54" s="118"/>
      <c r="N54" s="118"/>
      <c r="O54" s="126">
        <f>IF(O52&gt;0, O52*243.903, "0")</f>
        <v>8292.7019999999993</v>
      </c>
      <c r="P54" s="132" t="s">
        <v>49</v>
      </c>
      <c r="R54" s="278" t="s">
        <v>17</v>
      </c>
      <c r="S54" s="237">
        <f>IF(COUNT(C67:C67) &gt; 2, SUM(C67:C67)-MIN(C67:C67)-SMALL(C67:C67,2), SUM(C67:C67))</f>
        <v>2.5</v>
      </c>
      <c r="T54" s="237">
        <f>IF(COUNT(C67:D67) &gt; 2, SUM(C67:D67)-MIN(C67:D67)-SMALL(C67:D67,2), SUM(C67:D67))</f>
        <v>8</v>
      </c>
      <c r="U54" s="237">
        <f>IF(COUNT(C67:E67) &gt; 2, SUM(C67:E67)-MIN(C67:E67)-SMALL(C67:E67,2), SUM(C67:E67))</f>
        <v>5.5</v>
      </c>
      <c r="V54" s="237">
        <f>IF(COUNT(C67:F67) &gt; 2, SUM(C67:F67)-MIN(C67:F67)-SMALL(C67:F67,2), SUM(C67:F67))</f>
        <v>12</v>
      </c>
      <c r="W54" s="237">
        <f>IF(COUNT(C67:G67) &gt; 2, SUM(C67:G67)-MIN(C67:G67)-SMALL(C67:G67,2), SUM(C67:G67))</f>
        <v>18</v>
      </c>
      <c r="X54" s="237">
        <f>IF(COUNT(C67:H67) &gt; 2, SUM(C67:H67)-MIN(C67:H67)-SMALL(C67:H67,2), SUM(C67:H67))</f>
        <v>23</v>
      </c>
      <c r="Y54" s="237">
        <f>IF(COUNT(C67:I67) &gt; 2, SUM(C67:I67)-MIN(C67:I67)-SMALL(C67:I67,2), SUM(C67:I67))</f>
        <v>27</v>
      </c>
      <c r="Z54" s="237">
        <f>IF(COUNT(C67:J67) &gt; 2, SUM(C67:J67)-MIN(C67:J67)-SMALL(C67:J67,2), SUM(C67:J67))</f>
        <v>29.5</v>
      </c>
      <c r="AA54" s="237">
        <f>IF(COUNT(C67:K67) &gt; 2, SUM(C67:K67)-MIN(C67:K67)-SMALL(C67:K67,2), SUM(C67:K67))</f>
        <v>35.5</v>
      </c>
      <c r="AB54" s="237">
        <f>IF(COUNT(C67:L67) &gt; 2, SUM(C67:L67)-MIN(C67:L67)-SMALL(C67:L67,2), SUM(C67:L67))</f>
        <v>42</v>
      </c>
    </row>
    <row r="55" spans="1:28" ht="4.5" customHeight="1" x14ac:dyDescent="0.2">
      <c r="A55" s="120"/>
      <c r="B55" s="121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33"/>
      <c r="P55" s="123"/>
      <c r="R55" s="279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</row>
    <row r="56" spans="1:28" x14ac:dyDescent="0.2">
      <c r="A56" s="255" t="s">
        <v>122</v>
      </c>
      <c r="B56" s="107" t="s">
        <v>4</v>
      </c>
      <c r="C56" s="108">
        <v>1</v>
      </c>
      <c r="D56" s="108">
        <v>10</v>
      </c>
      <c r="E56" s="108">
        <v>1</v>
      </c>
      <c r="F56" s="108">
        <v>13</v>
      </c>
      <c r="G56" s="108">
        <v>6</v>
      </c>
      <c r="H56" s="108">
        <v>9</v>
      </c>
      <c r="I56" s="108">
        <v>12</v>
      </c>
      <c r="J56" s="108">
        <v>9</v>
      </c>
      <c r="K56" s="108">
        <v>5</v>
      </c>
      <c r="L56" s="108">
        <v>8</v>
      </c>
      <c r="M56" s="109"/>
      <c r="N56" s="108"/>
      <c r="O56" s="110">
        <f>SUM(C57:L57)</f>
        <v>43</v>
      </c>
      <c r="P56" s="111" t="s">
        <v>46</v>
      </c>
      <c r="R56" s="279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</row>
    <row r="57" spans="1:28" x14ac:dyDescent="0.2">
      <c r="A57" s="256"/>
      <c r="B57" s="112" t="s">
        <v>5</v>
      </c>
      <c r="C57" s="108">
        <v>7.5</v>
      </c>
      <c r="D57" s="108">
        <v>3</v>
      </c>
      <c r="E57" s="108">
        <v>7.5</v>
      </c>
      <c r="F57" s="108">
        <v>1.5</v>
      </c>
      <c r="G57" s="108">
        <v>5</v>
      </c>
      <c r="H57" s="108">
        <v>3.5</v>
      </c>
      <c r="I57" s="108">
        <v>2</v>
      </c>
      <c r="J57" s="108">
        <v>3.5</v>
      </c>
      <c r="K57" s="108">
        <v>5.5</v>
      </c>
      <c r="L57" s="108">
        <v>4</v>
      </c>
      <c r="M57" s="109"/>
      <c r="N57" s="109"/>
      <c r="O57" s="110">
        <f>IF(COUNT(C57:L57) &gt; 2, SUM(C57:L57)-MIN(C57:L57)-SMALL(C57:L57,2), SUM(C57:L57))</f>
        <v>39.5</v>
      </c>
      <c r="P57" s="115" t="s">
        <v>57</v>
      </c>
      <c r="R57" s="280"/>
      <c r="S57" s="239"/>
      <c r="T57" s="239"/>
      <c r="U57" s="239"/>
      <c r="V57" s="239"/>
      <c r="W57" s="239"/>
      <c r="X57" s="239"/>
      <c r="Y57" s="239"/>
      <c r="Z57" s="239"/>
      <c r="AA57" s="239"/>
      <c r="AB57" s="239"/>
    </row>
    <row r="58" spans="1:28" x14ac:dyDescent="0.2">
      <c r="A58" s="256"/>
      <c r="B58" s="112" t="s">
        <v>6</v>
      </c>
      <c r="C58" s="36">
        <v>120</v>
      </c>
      <c r="D58" s="36"/>
      <c r="E58" s="36">
        <v>120</v>
      </c>
      <c r="F58" s="36"/>
      <c r="G58" s="36"/>
      <c r="H58" s="36"/>
      <c r="I58" s="36"/>
      <c r="J58" s="36"/>
      <c r="K58" s="36"/>
      <c r="L58" s="36"/>
      <c r="M58" s="59"/>
      <c r="N58" s="59"/>
      <c r="O58" s="100">
        <f>SUM(C58:M58)</f>
        <v>240</v>
      </c>
      <c r="P58" s="115" t="s">
        <v>48</v>
      </c>
      <c r="R58" s="244" t="s">
        <v>110</v>
      </c>
      <c r="S58" s="237">
        <f>IF(COUNT(C72:C72) &gt; 2, SUM(C72:C72)-MIN(C72:C72)-SMALL(C72:C72,2), SUM(C72:C72))</f>
        <v>1.5</v>
      </c>
      <c r="T58" s="237">
        <f>IF(COUNT(C72:D72) &gt; 2, SUM(C72:D72)-MIN(C72:D72)-SMALL(C72:D72,2), SUM(C72:D72))</f>
        <v>1.5</v>
      </c>
      <c r="U58" s="237">
        <f>IF(COUNT(C72:E72) &gt; 2, SUM(C72:E72)-MIN(C72:E72)-SMALL(C72:E72,2), SUM(C72:E72))</f>
        <v>4.5</v>
      </c>
      <c r="V58" s="237">
        <f>IF(COUNT(C72:F72) &gt; 2, SUM(C72:F72)-MIN(C72:F72)-SMALL(C72:F72,2), SUM(C72:F72))</f>
        <v>12</v>
      </c>
      <c r="W58" s="237">
        <f>IF(COUNT(C72:G72) &gt; 2, SUM(C72:G72)-MIN(C72:G72)-SMALL(C72:G72,2), SUM(C72:G72))</f>
        <v>16.5</v>
      </c>
      <c r="X58" s="237">
        <f>IF(COUNT(C72:H72) &gt; 2, SUM(C72:H72)-MIN(C72:H72)-SMALL(C72:H72,2), SUM(C72:H72))</f>
        <v>24</v>
      </c>
      <c r="Y58" s="237">
        <f>IF(COUNT(C72:I72) &gt; 2, SUM(C72:I72)-MIN(C72:I72)-SMALL(C72:I72,2), SUM(C72:I72))</f>
        <v>26.5</v>
      </c>
      <c r="Z58" s="237">
        <f>IF(COUNT(C72:J72) &gt; 2, SUM(C72:J72)-MIN(C72:J72)-SMALL(C72:J72,2), SUM(C72:J72))</f>
        <v>28</v>
      </c>
      <c r="AA58" s="237">
        <f>IF(COUNT(C72:K72) &gt; 2, SUM(C72:K72)-MIN(C72:K72)-SMALL(C72:K72,2), SUM(C72:K72))</f>
        <v>29.5</v>
      </c>
      <c r="AB58" s="237">
        <f>IF(COUNT(C72:L72) &gt; 2, SUM(C72:L72)-MIN(C72:L72)-SMALL(C72:L72,2), SUM(C72:L72))</f>
        <v>31.5</v>
      </c>
    </row>
    <row r="59" spans="1:28" x14ac:dyDescent="0.2">
      <c r="A59" s="257"/>
      <c r="B59" s="116" t="s">
        <v>45</v>
      </c>
      <c r="C59" s="117">
        <f>RANK(S46,S6:S65,0)</f>
        <v>1</v>
      </c>
      <c r="D59" s="117">
        <f t="shared" ref="D59:L59" si="10">RANK(T46,T6:T65,0)</f>
        <v>2</v>
      </c>
      <c r="E59" s="117">
        <f t="shared" si="10"/>
        <v>1</v>
      </c>
      <c r="F59" s="117">
        <f t="shared" si="10"/>
        <v>1</v>
      </c>
      <c r="G59" s="117">
        <f t="shared" si="10"/>
        <v>2</v>
      </c>
      <c r="H59" s="117">
        <f t="shared" si="10"/>
        <v>5</v>
      </c>
      <c r="I59" s="117">
        <f t="shared" si="10"/>
        <v>6</v>
      </c>
      <c r="J59" s="117">
        <f t="shared" si="10"/>
        <v>7</v>
      </c>
      <c r="K59" s="117">
        <f t="shared" si="10"/>
        <v>5</v>
      </c>
      <c r="L59" s="117">
        <f t="shared" si="10"/>
        <v>9</v>
      </c>
      <c r="M59" s="118"/>
      <c r="N59" s="118"/>
      <c r="O59" s="110">
        <f>IF(O57&gt;0, O57*243.903, "0")</f>
        <v>9634.1684999999998</v>
      </c>
      <c r="P59" s="119" t="s">
        <v>49</v>
      </c>
      <c r="R59" s="245"/>
      <c r="S59" s="238"/>
      <c r="T59" s="238"/>
      <c r="U59" s="238"/>
      <c r="V59" s="238"/>
      <c r="W59" s="238"/>
      <c r="X59" s="238"/>
      <c r="Y59" s="238"/>
      <c r="Z59" s="238"/>
      <c r="AA59" s="238"/>
      <c r="AB59" s="238"/>
    </row>
    <row r="60" spans="1:28" ht="4.5" customHeight="1" x14ac:dyDescent="0.2">
      <c r="A60" s="120"/>
      <c r="B60" s="121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33"/>
      <c r="P60" s="123"/>
      <c r="R60" s="245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</row>
    <row r="61" spans="1:28" x14ac:dyDescent="0.2">
      <c r="A61" s="252" t="s">
        <v>90</v>
      </c>
      <c r="B61" s="124" t="s">
        <v>4</v>
      </c>
      <c r="C61" s="125">
        <v>12</v>
      </c>
      <c r="D61" s="125">
        <v>2</v>
      </c>
      <c r="E61" s="125">
        <v>3</v>
      </c>
      <c r="F61" s="125">
        <v>10</v>
      </c>
      <c r="G61" s="125">
        <v>1</v>
      </c>
      <c r="H61" s="125">
        <v>6</v>
      </c>
      <c r="I61" s="125">
        <v>7</v>
      </c>
      <c r="J61" s="125">
        <v>10</v>
      </c>
      <c r="K61" s="125">
        <v>6</v>
      </c>
      <c r="L61" s="125">
        <v>10</v>
      </c>
      <c r="M61" s="109"/>
      <c r="N61" s="125"/>
      <c r="O61" s="126">
        <f>SUM(C62:L62)</f>
        <v>47</v>
      </c>
      <c r="P61" s="127" t="s">
        <v>46</v>
      </c>
      <c r="R61" s="246"/>
      <c r="S61" s="239"/>
      <c r="T61" s="239"/>
      <c r="U61" s="239"/>
      <c r="V61" s="239"/>
      <c r="W61" s="239"/>
      <c r="X61" s="239"/>
      <c r="Y61" s="239"/>
      <c r="Z61" s="239"/>
      <c r="AA61" s="239"/>
      <c r="AB61" s="239"/>
    </row>
    <row r="62" spans="1:28" x14ac:dyDescent="0.2">
      <c r="A62" s="253"/>
      <c r="B62" s="128" t="s">
        <v>5</v>
      </c>
      <c r="C62" s="125">
        <v>2</v>
      </c>
      <c r="D62" s="125">
        <v>7</v>
      </c>
      <c r="E62" s="125">
        <v>6.5</v>
      </c>
      <c r="F62" s="125">
        <v>3</v>
      </c>
      <c r="G62" s="125">
        <v>7.5</v>
      </c>
      <c r="H62" s="125">
        <v>5</v>
      </c>
      <c r="I62" s="125">
        <v>4.5</v>
      </c>
      <c r="J62" s="125">
        <v>3</v>
      </c>
      <c r="K62" s="125">
        <v>5</v>
      </c>
      <c r="L62" s="125">
        <v>3.5</v>
      </c>
      <c r="M62" s="109"/>
      <c r="N62" s="109"/>
      <c r="O62" s="126">
        <f>IF(COUNT(C62:L62) &gt; 2, SUM(C62:L62)-MIN(C62:L62)-SMALL(C62:L62,2), SUM(C62:L62))</f>
        <v>42</v>
      </c>
      <c r="P62" s="129" t="s">
        <v>57</v>
      </c>
      <c r="R62" s="278" t="s">
        <v>19</v>
      </c>
      <c r="S62" s="237">
        <f>IF(COUNT(C77:C77) &gt; 2, SUM(C77:C77)-MIN(C77:C77)-SMALL(C77:C77,2), SUM(C77:C77))</f>
        <v>4</v>
      </c>
      <c r="T62" s="237">
        <f>IF(COUNT(C77:D77) &gt; 2, SUM(C77:D77)-MIN(C77:D77)-SMALL(C77:D77,2), SUM(C77:D77))</f>
        <v>8</v>
      </c>
      <c r="U62" s="237">
        <f>IF(COUNT(C77:E77) &gt; 2, SUM(C77:E77)-MIN(C77:E77)-SMALL(C77:E77,2), SUM(C77:E77))</f>
        <v>4</v>
      </c>
      <c r="V62" s="237">
        <f>IF(COUNT(C77:F77) &gt; 2, SUM(C77:F77)-MIN(C77:F77)-SMALL(C77:F77,2), SUM(C77:F77))</f>
        <v>10</v>
      </c>
      <c r="W62" s="237">
        <f>IF(COUNT(C77:G77) &gt; 2, SUM(C77:G77)-MIN(C77:G77)-SMALL(C77:G77,2), SUM(C77:G77))</f>
        <v>14</v>
      </c>
      <c r="X62" s="237">
        <f>IF(COUNT(C77:H77) &gt; 2, SUM(C77:H77)-MIN(C77:H77)-SMALL(C77:H77,2), SUM(C77:H77))</f>
        <v>18.5</v>
      </c>
      <c r="Y62" s="237">
        <f>IF(COUNT(C77:I77) &gt; 2, SUM(C77:I77)-MIN(C77:I77)-SMALL(C77:I77,2), SUM(C77:I77))</f>
        <v>24</v>
      </c>
      <c r="Z62" s="237">
        <f>IF(COUNT(C77:J77) &gt; 2, SUM(C77:J77)-MIN(C77:J77)-SMALL(C77:J77,2), SUM(C77:J77))</f>
        <v>31.5</v>
      </c>
      <c r="AA62" s="237">
        <f>IF(COUNT(C77:K77) &gt; 2, SUM(C77:K77)-MIN(C77:K77)-SMALL(C77:K77,2), SUM(C77:K77))</f>
        <v>35</v>
      </c>
      <c r="AB62" s="237">
        <f>IF(COUNT(C77:L77) &gt; 2, SUM(C77:L77)-MIN(C77:L77)-SMALL(C77:L77,2), SUM(C77:L77))</f>
        <v>40</v>
      </c>
    </row>
    <row r="63" spans="1:28" x14ac:dyDescent="0.2">
      <c r="A63" s="253"/>
      <c r="B63" s="128" t="s">
        <v>6</v>
      </c>
      <c r="C63" s="26"/>
      <c r="D63" s="26">
        <v>70</v>
      </c>
      <c r="E63" s="26">
        <v>60</v>
      </c>
      <c r="F63" s="26"/>
      <c r="G63" s="26">
        <v>110</v>
      </c>
      <c r="H63" s="26"/>
      <c r="I63" s="26"/>
      <c r="J63" s="26"/>
      <c r="K63" s="26"/>
      <c r="L63" s="26"/>
      <c r="M63" s="38"/>
      <c r="N63" s="38"/>
      <c r="O63" s="99">
        <f>SUM(C63:M63)</f>
        <v>240</v>
      </c>
      <c r="P63" s="129" t="s">
        <v>48</v>
      </c>
      <c r="R63" s="279"/>
      <c r="S63" s="238"/>
      <c r="T63" s="238"/>
      <c r="U63" s="238"/>
      <c r="V63" s="238"/>
      <c r="W63" s="238"/>
      <c r="X63" s="238"/>
      <c r="Y63" s="238"/>
      <c r="Z63" s="238"/>
      <c r="AA63" s="238"/>
      <c r="AB63" s="238"/>
    </row>
    <row r="64" spans="1:28" x14ac:dyDescent="0.2">
      <c r="A64" s="254"/>
      <c r="B64" s="130" t="s">
        <v>45</v>
      </c>
      <c r="C64" s="131">
        <f>RANK(S50,S6:S65,0)</f>
        <v>12</v>
      </c>
      <c r="D64" s="131">
        <f t="shared" ref="D64:L64" si="11">RANK(T50,T6:T65,0)</f>
        <v>5</v>
      </c>
      <c r="E64" s="131">
        <f t="shared" si="11"/>
        <v>3</v>
      </c>
      <c r="F64" s="131">
        <f t="shared" si="11"/>
        <v>2</v>
      </c>
      <c r="G64" s="131">
        <f t="shared" si="11"/>
        <v>1</v>
      </c>
      <c r="H64" s="131">
        <f t="shared" si="11"/>
        <v>1</v>
      </c>
      <c r="I64" s="131">
        <f t="shared" si="11"/>
        <v>1</v>
      </c>
      <c r="J64" s="131">
        <f t="shared" si="11"/>
        <v>3</v>
      </c>
      <c r="K64" s="131">
        <f t="shared" si="11"/>
        <v>3</v>
      </c>
      <c r="L64" s="131">
        <f t="shared" si="11"/>
        <v>5</v>
      </c>
      <c r="M64" s="118"/>
      <c r="N64" s="118"/>
      <c r="O64" s="126">
        <f>IF(O62&gt;0, O62*243.903, "0")</f>
        <v>10243.925999999999</v>
      </c>
      <c r="P64" s="132" t="s">
        <v>49</v>
      </c>
      <c r="R64" s="279"/>
      <c r="S64" s="238"/>
      <c r="T64" s="238"/>
      <c r="U64" s="238"/>
      <c r="V64" s="238"/>
      <c r="W64" s="238"/>
      <c r="X64" s="238"/>
      <c r="Y64" s="238"/>
      <c r="Z64" s="238"/>
      <c r="AA64" s="238"/>
      <c r="AB64" s="238"/>
    </row>
    <row r="65" spans="1:28" ht="4.5" customHeight="1" x14ac:dyDescent="0.2">
      <c r="A65" s="120"/>
      <c r="B65" s="121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33"/>
      <c r="P65" s="123"/>
      <c r="R65" s="280"/>
      <c r="S65" s="239"/>
      <c r="T65" s="239"/>
      <c r="U65" s="239"/>
      <c r="V65" s="239"/>
      <c r="W65" s="239"/>
      <c r="X65" s="239"/>
      <c r="Y65" s="239"/>
      <c r="Z65" s="239"/>
      <c r="AA65" s="239"/>
      <c r="AB65" s="239"/>
    </row>
    <row r="66" spans="1:28" x14ac:dyDescent="0.2">
      <c r="A66" s="268" t="s">
        <v>17</v>
      </c>
      <c r="B66" s="107" t="s">
        <v>4</v>
      </c>
      <c r="C66" s="117">
        <v>11</v>
      </c>
      <c r="D66" s="117">
        <v>5</v>
      </c>
      <c r="E66" s="117">
        <v>6</v>
      </c>
      <c r="F66" s="117">
        <v>3</v>
      </c>
      <c r="G66" s="117">
        <v>4</v>
      </c>
      <c r="H66" s="117">
        <v>11</v>
      </c>
      <c r="I66" s="117">
        <v>8</v>
      </c>
      <c r="J66" s="117">
        <v>12</v>
      </c>
      <c r="K66" s="117">
        <v>4</v>
      </c>
      <c r="L66" s="117">
        <v>3</v>
      </c>
      <c r="M66" s="118"/>
      <c r="N66" s="117"/>
      <c r="O66" s="110">
        <f>SUM(C67:L67)</f>
        <v>46.5</v>
      </c>
      <c r="P66" s="111" t="s">
        <v>46</v>
      </c>
      <c r="S66" s="235"/>
      <c r="T66" s="234"/>
      <c r="U66" s="234"/>
      <c r="V66" s="234"/>
      <c r="W66" s="234"/>
      <c r="X66" s="234"/>
      <c r="Y66" s="234"/>
      <c r="Z66" s="234"/>
      <c r="AA66" s="234"/>
      <c r="AB66" s="234"/>
    </row>
    <row r="67" spans="1:28" x14ac:dyDescent="0.2">
      <c r="A67" s="268"/>
      <c r="B67" s="135" t="s">
        <v>5</v>
      </c>
      <c r="C67" s="117">
        <v>2.5</v>
      </c>
      <c r="D67" s="117">
        <v>5.5</v>
      </c>
      <c r="E67" s="117">
        <v>5</v>
      </c>
      <c r="F67" s="117">
        <v>6.5</v>
      </c>
      <c r="G67" s="117">
        <v>6</v>
      </c>
      <c r="H67" s="117">
        <v>2.5</v>
      </c>
      <c r="I67" s="117">
        <v>4</v>
      </c>
      <c r="J67" s="117">
        <v>2</v>
      </c>
      <c r="K67" s="117">
        <v>6</v>
      </c>
      <c r="L67" s="117">
        <v>6.5</v>
      </c>
      <c r="M67" s="118"/>
      <c r="N67" s="118"/>
      <c r="O67" s="110">
        <f>IF(COUNT(C67:L67) &gt; 2, SUM(C67:L67)-MIN(C67:L67)-SMALL(C67:L67,2), SUM(C67:L67))</f>
        <v>42</v>
      </c>
      <c r="P67" s="115" t="s">
        <v>57</v>
      </c>
      <c r="S67" s="235"/>
      <c r="T67" s="234"/>
      <c r="U67" s="234"/>
      <c r="V67" s="234"/>
      <c r="W67" s="234"/>
      <c r="X67" s="234"/>
      <c r="Y67" s="234"/>
      <c r="Z67" s="234"/>
      <c r="AA67" s="234"/>
      <c r="AB67" s="234"/>
    </row>
    <row r="68" spans="1:28" x14ac:dyDescent="0.2">
      <c r="A68" s="268"/>
      <c r="B68" s="135" t="s">
        <v>6</v>
      </c>
      <c r="C68" s="138"/>
      <c r="D68" s="138"/>
      <c r="E68" s="138"/>
      <c r="F68" s="138">
        <v>60</v>
      </c>
      <c r="G68" s="138">
        <v>20</v>
      </c>
      <c r="H68" s="138"/>
      <c r="I68" s="138"/>
      <c r="J68" s="138"/>
      <c r="K68" s="138">
        <v>20</v>
      </c>
      <c r="L68" s="138">
        <v>20</v>
      </c>
      <c r="M68" s="117"/>
      <c r="N68" s="117"/>
      <c r="O68" s="100">
        <f>SUM(C68:M68)</f>
        <v>120</v>
      </c>
      <c r="P68" s="115" t="s">
        <v>48</v>
      </c>
      <c r="S68" s="235"/>
      <c r="T68" s="234"/>
      <c r="U68" s="234"/>
      <c r="V68" s="234"/>
      <c r="W68" s="234"/>
      <c r="X68" s="234"/>
      <c r="Y68" s="234"/>
      <c r="Z68" s="234"/>
      <c r="AA68" s="234"/>
      <c r="AB68" s="234"/>
    </row>
    <row r="69" spans="1:28" x14ac:dyDescent="0.2">
      <c r="A69" s="268"/>
      <c r="B69" s="136" t="s">
        <v>45</v>
      </c>
      <c r="C69" s="117">
        <f>RANK(S54,S6:S65,0)</f>
        <v>11</v>
      </c>
      <c r="D69" s="117">
        <f t="shared" ref="D69:L69" si="12">RANK(T54,T6:T65,0)</f>
        <v>8</v>
      </c>
      <c r="E69" s="117">
        <f t="shared" si="12"/>
        <v>8</v>
      </c>
      <c r="F69" s="117">
        <f t="shared" si="12"/>
        <v>7</v>
      </c>
      <c r="G69" s="117">
        <f t="shared" si="12"/>
        <v>5</v>
      </c>
      <c r="H69" s="117">
        <f t="shared" si="12"/>
        <v>6</v>
      </c>
      <c r="I69" s="117">
        <f t="shared" si="12"/>
        <v>5</v>
      </c>
      <c r="J69" s="117">
        <f t="shared" si="12"/>
        <v>8</v>
      </c>
      <c r="K69" s="117">
        <f t="shared" si="12"/>
        <v>5</v>
      </c>
      <c r="L69" s="117">
        <f t="shared" si="12"/>
        <v>5</v>
      </c>
      <c r="M69" s="118"/>
      <c r="N69" s="118"/>
      <c r="O69" s="110">
        <f>IF(O67&gt;0, O67*243.903, "0")</f>
        <v>10243.925999999999</v>
      </c>
      <c r="P69" s="119" t="s">
        <v>49</v>
      </c>
      <c r="S69" s="235"/>
      <c r="T69" s="234"/>
      <c r="U69" s="234"/>
      <c r="V69" s="234"/>
      <c r="W69" s="234"/>
      <c r="X69" s="234"/>
      <c r="Y69" s="234"/>
      <c r="Z69" s="234"/>
      <c r="AA69" s="234"/>
      <c r="AB69" s="234"/>
    </row>
    <row r="70" spans="1:28" ht="4.5" customHeight="1" x14ac:dyDescent="0.2">
      <c r="A70" s="120"/>
      <c r="B70" s="121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33"/>
      <c r="P70" s="123"/>
      <c r="S70" s="235"/>
      <c r="T70" s="234"/>
      <c r="U70" s="234"/>
      <c r="V70" s="234"/>
      <c r="W70" s="234"/>
      <c r="X70" s="234"/>
      <c r="Y70" s="234"/>
      <c r="Z70" s="234"/>
      <c r="AA70" s="234"/>
      <c r="AB70" s="234"/>
    </row>
    <row r="71" spans="1:28" x14ac:dyDescent="0.2">
      <c r="A71" s="252" t="s">
        <v>110</v>
      </c>
      <c r="B71" s="124" t="s">
        <v>4</v>
      </c>
      <c r="C71" s="125">
        <v>13</v>
      </c>
      <c r="D71" s="125">
        <v>0</v>
      </c>
      <c r="E71" s="125">
        <v>7</v>
      </c>
      <c r="F71" s="125">
        <v>1</v>
      </c>
      <c r="G71" s="125">
        <v>7</v>
      </c>
      <c r="H71" s="125">
        <v>1</v>
      </c>
      <c r="I71" s="125">
        <v>11</v>
      </c>
      <c r="J71" s="125">
        <v>13</v>
      </c>
      <c r="K71" s="125">
        <v>0</v>
      </c>
      <c r="L71" s="125">
        <v>12</v>
      </c>
      <c r="M71" s="109"/>
      <c r="N71" s="125"/>
      <c r="O71" s="126">
        <f>SUM(C72:L72)</f>
        <v>31.5</v>
      </c>
      <c r="P71" s="127" t="s">
        <v>46</v>
      </c>
      <c r="S71" s="235"/>
      <c r="T71" s="234"/>
      <c r="U71" s="234"/>
      <c r="V71" s="234"/>
      <c r="W71" s="234"/>
      <c r="X71" s="234"/>
      <c r="Y71" s="234"/>
      <c r="Z71" s="234"/>
      <c r="AA71" s="234"/>
      <c r="AB71" s="234"/>
    </row>
    <row r="72" spans="1:28" x14ac:dyDescent="0.2">
      <c r="A72" s="253"/>
      <c r="B72" s="128" t="s">
        <v>5</v>
      </c>
      <c r="C72" s="125">
        <v>1.5</v>
      </c>
      <c r="D72" s="125">
        <v>0</v>
      </c>
      <c r="E72" s="125">
        <v>4.5</v>
      </c>
      <c r="F72" s="125">
        <v>7.5</v>
      </c>
      <c r="G72" s="125">
        <v>4.5</v>
      </c>
      <c r="H72" s="125">
        <v>7.5</v>
      </c>
      <c r="I72" s="125">
        <v>2.5</v>
      </c>
      <c r="J72" s="125">
        <v>1.5</v>
      </c>
      <c r="K72" s="125">
        <v>0</v>
      </c>
      <c r="L72" s="125">
        <v>2</v>
      </c>
      <c r="M72" s="109"/>
      <c r="N72" s="109"/>
      <c r="O72" s="126">
        <f>IF(COUNT(C72:L72) &gt; 2, SUM(C72:L72)-MIN(C72:L72)-SMALL(C72:L72,2), SUM(C72:L72))</f>
        <v>31.5</v>
      </c>
      <c r="P72" s="129" t="s">
        <v>57</v>
      </c>
    </row>
    <row r="73" spans="1:28" x14ac:dyDescent="0.2">
      <c r="A73" s="253"/>
      <c r="B73" s="128" t="s">
        <v>6</v>
      </c>
      <c r="C73" s="26"/>
      <c r="D73" s="26"/>
      <c r="E73" s="26"/>
      <c r="F73" s="26">
        <v>120</v>
      </c>
      <c r="G73" s="26"/>
      <c r="H73" s="26">
        <v>120</v>
      </c>
      <c r="I73" s="26"/>
      <c r="J73" s="26"/>
      <c r="K73" s="26"/>
      <c r="L73" s="26"/>
      <c r="M73" s="38"/>
      <c r="N73" s="38"/>
      <c r="O73" s="99">
        <f>SUM(C73:M73)</f>
        <v>240</v>
      </c>
      <c r="P73" s="129" t="s">
        <v>48</v>
      </c>
    </row>
    <row r="74" spans="1:28" x14ac:dyDescent="0.2">
      <c r="A74" s="254"/>
      <c r="B74" s="130" t="s">
        <v>45</v>
      </c>
      <c r="C74" s="131">
        <f>RANK(S58,S6:S65,0)</f>
        <v>13</v>
      </c>
      <c r="D74" s="131">
        <f t="shared" ref="D74:L74" si="13">RANK(T58,T6:T65,0)</f>
        <v>15</v>
      </c>
      <c r="E74" s="131">
        <f t="shared" si="13"/>
        <v>12</v>
      </c>
      <c r="F74" s="131">
        <f t="shared" si="13"/>
        <v>7</v>
      </c>
      <c r="G74" s="131">
        <f t="shared" si="13"/>
        <v>8</v>
      </c>
      <c r="H74" s="131">
        <f t="shared" si="13"/>
        <v>3</v>
      </c>
      <c r="I74" s="131">
        <f t="shared" si="13"/>
        <v>6</v>
      </c>
      <c r="J74" s="131">
        <f t="shared" si="13"/>
        <v>9</v>
      </c>
      <c r="K74" s="131">
        <f t="shared" si="13"/>
        <v>11</v>
      </c>
      <c r="L74" s="131">
        <f t="shared" si="13"/>
        <v>11</v>
      </c>
      <c r="M74" s="118"/>
      <c r="N74" s="118"/>
      <c r="O74" s="126">
        <f>IF(O72&gt;0, O72*243.903, "0")</f>
        <v>7682.9444999999996</v>
      </c>
      <c r="P74" s="132" t="s">
        <v>49</v>
      </c>
    </row>
    <row r="75" spans="1:28" ht="4.5" customHeight="1" x14ac:dyDescent="0.2">
      <c r="A75" s="120"/>
      <c r="B75" s="121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33"/>
      <c r="P75" s="123"/>
    </row>
    <row r="76" spans="1:28" x14ac:dyDescent="0.2">
      <c r="A76" s="268" t="s">
        <v>19</v>
      </c>
      <c r="B76" s="107" t="s">
        <v>4</v>
      </c>
      <c r="C76" s="117">
        <v>8</v>
      </c>
      <c r="D76" s="117">
        <v>8</v>
      </c>
      <c r="E76" s="117">
        <v>12</v>
      </c>
      <c r="F76" s="117">
        <v>4</v>
      </c>
      <c r="G76" s="117">
        <v>10</v>
      </c>
      <c r="H76" s="117">
        <v>7</v>
      </c>
      <c r="I76" s="117">
        <v>5</v>
      </c>
      <c r="J76" s="117">
        <v>1</v>
      </c>
      <c r="K76" s="117">
        <v>9</v>
      </c>
      <c r="L76" s="117">
        <v>6</v>
      </c>
      <c r="M76" s="118"/>
      <c r="N76" s="117"/>
      <c r="O76" s="110">
        <f>SUM(C77:L77)</f>
        <v>45</v>
      </c>
      <c r="P76" s="111" t="s">
        <v>46</v>
      </c>
    </row>
    <row r="77" spans="1:28" x14ac:dyDescent="0.2">
      <c r="A77" s="268"/>
      <c r="B77" s="135" t="s">
        <v>5</v>
      </c>
      <c r="C77" s="117">
        <v>4</v>
      </c>
      <c r="D77" s="117">
        <v>4</v>
      </c>
      <c r="E77" s="117">
        <v>2</v>
      </c>
      <c r="F77" s="117">
        <v>6</v>
      </c>
      <c r="G77" s="117">
        <v>3</v>
      </c>
      <c r="H77" s="117">
        <v>4.5</v>
      </c>
      <c r="I77" s="117">
        <v>5.5</v>
      </c>
      <c r="J77" s="117">
        <v>7.5</v>
      </c>
      <c r="K77" s="117">
        <v>3.5</v>
      </c>
      <c r="L77" s="117">
        <v>5</v>
      </c>
      <c r="M77" s="118"/>
      <c r="N77" s="118"/>
      <c r="O77" s="110">
        <f>IF(COUNT(C77:L77) &gt; 2, SUM(C77:L77)-MIN(C77:L77)-SMALL(C77:L77,2), SUM(C77:L77))</f>
        <v>40</v>
      </c>
      <c r="P77" s="115" t="s">
        <v>57</v>
      </c>
    </row>
    <row r="78" spans="1:28" x14ac:dyDescent="0.2">
      <c r="A78" s="268"/>
      <c r="B78" s="135" t="s">
        <v>6</v>
      </c>
      <c r="C78" s="138"/>
      <c r="D78" s="138"/>
      <c r="E78" s="138"/>
      <c r="F78" s="138">
        <v>30</v>
      </c>
      <c r="G78" s="138"/>
      <c r="H78" s="138"/>
      <c r="I78" s="138"/>
      <c r="J78" s="138">
        <v>110</v>
      </c>
      <c r="K78" s="138"/>
      <c r="L78" s="138"/>
      <c r="M78" s="117"/>
      <c r="N78" s="117"/>
      <c r="O78" s="100">
        <f>SUM(C78:M78)</f>
        <v>140</v>
      </c>
      <c r="P78" s="115" t="s">
        <v>48</v>
      </c>
    </row>
    <row r="79" spans="1:28" x14ac:dyDescent="0.2">
      <c r="A79" s="268"/>
      <c r="B79" s="136" t="s">
        <v>45</v>
      </c>
      <c r="C79" s="117">
        <f>RANK(S62,S6:S65,0)</f>
        <v>8</v>
      </c>
      <c r="D79" s="117">
        <f t="shared" ref="D79:L79" si="14">RANK(T62,T6:T65,0)</f>
        <v>8</v>
      </c>
      <c r="E79" s="117">
        <f t="shared" si="14"/>
        <v>14</v>
      </c>
      <c r="F79" s="117">
        <f t="shared" si="14"/>
        <v>10</v>
      </c>
      <c r="G79" s="117">
        <f t="shared" si="14"/>
        <v>11</v>
      </c>
      <c r="H79" s="117">
        <f t="shared" si="14"/>
        <v>9</v>
      </c>
      <c r="I79" s="117">
        <f t="shared" si="14"/>
        <v>10</v>
      </c>
      <c r="J79" s="117">
        <f t="shared" si="14"/>
        <v>5</v>
      </c>
      <c r="K79" s="117">
        <f t="shared" si="14"/>
        <v>8</v>
      </c>
      <c r="L79" s="117">
        <f t="shared" si="14"/>
        <v>8</v>
      </c>
      <c r="M79" s="118"/>
      <c r="N79" s="118"/>
      <c r="O79" s="110">
        <f>IF(O77&gt;0, O77*243.903, "0")</f>
        <v>9756.119999999999</v>
      </c>
      <c r="P79" s="119" t="s">
        <v>49</v>
      </c>
    </row>
    <row r="80" spans="1:28" x14ac:dyDescent="0.2">
      <c r="A80" s="120"/>
      <c r="B80" s="121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33"/>
      <c r="P80" s="123"/>
    </row>
  </sheetData>
  <mergeCells count="202">
    <mergeCell ref="AA6:AA9"/>
    <mergeCell ref="AB6:AB9"/>
    <mergeCell ref="R10:R13"/>
    <mergeCell ref="S10:S13"/>
    <mergeCell ref="T10:T13"/>
    <mergeCell ref="U10:U13"/>
    <mergeCell ref="V10:V13"/>
    <mergeCell ref="W10:W13"/>
    <mergeCell ref="X10:X13"/>
    <mergeCell ref="Y10:Y13"/>
    <mergeCell ref="U6:U9"/>
    <mergeCell ref="V6:V9"/>
    <mergeCell ref="W6:W9"/>
    <mergeCell ref="X6:X9"/>
    <mergeCell ref="Y6:Y9"/>
    <mergeCell ref="Z6:Z9"/>
    <mergeCell ref="Z10:Z13"/>
    <mergeCell ref="AA10:AA13"/>
    <mergeCell ref="R22:R25"/>
    <mergeCell ref="S22:S25"/>
    <mergeCell ref="T22:T25"/>
    <mergeCell ref="U22:U25"/>
    <mergeCell ref="A1:E1"/>
    <mergeCell ref="A5:B5"/>
    <mergeCell ref="A6:A9"/>
    <mergeCell ref="R6:R9"/>
    <mergeCell ref="S6:S9"/>
    <mergeCell ref="T6:T9"/>
    <mergeCell ref="W18:W21"/>
    <mergeCell ref="X18:X21"/>
    <mergeCell ref="Y18:Y21"/>
    <mergeCell ref="Z18:Z21"/>
    <mergeCell ref="AB10:AB13"/>
    <mergeCell ref="A11:A14"/>
    <mergeCell ref="R14:R17"/>
    <mergeCell ref="S14:S17"/>
    <mergeCell ref="T14:T17"/>
    <mergeCell ref="U14:U17"/>
    <mergeCell ref="V14:V17"/>
    <mergeCell ref="W14:W17"/>
    <mergeCell ref="X14:X17"/>
    <mergeCell ref="Y14:Y17"/>
    <mergeCell ref="Z14:Z17"/>
    <mergeCell ref="AA14:AA17"/>
    <mergeCell ref="AB14:AB17"/>
    <mergeCell ref="A16:A19"/>
    <mergeCell ref="R18:R21"/>
    <mergeCell ref="S18:S21"/>
    <mergeCell ref="T18:T21"/>
    <mergeCell ref="U18:U21"/>
    <mergeCell ref="AB18:AB21"/>
    <mergeCell ref="A21:A24"/>
    <mergeCell ref="X34:X37"/>
    <mergeCell ref="Y34:Y37"/>
    <mergeCell ref="Z34:Z37"/>
    <mergeCell ref="AA18:AA21"/>
    <mergeCell ref="Z22:Z25"/>
    <mergeCell ref="AA22:AA25"/>
    <mergeCell ref="AB22:AB25"/>
    <mergeCell ref="A26:A29"/>
    <mergeCell ref="R26:R29"/>
    <mergeCell ref="S26:S29"/>
    <mergeCell ref="T26:T29"/>
    <mergeCell ref="U26:U29"/>
    <mergeCell ref="V26:V29"/>
    <mergeCell ref="W26:W29"/>
    <mergeCell ref="X26:X29"/>
    <mergeCell ref="Y26:Y29"/>
    <mergeCell ref="Z26:Z29"/>
    <mergeCell ref="AA26:AA29"/>
    <mergeCell ref="AB26:AB29"/>
    <mergeCell ref="V22:V25"/>
    <mergeCell ref="W22:W25"/>
    <mergeCell ref="X22:X25"/>
    <mergeCell ref="Y22:Y25"/>
    <mergeCell ref="V18:V21"/>
    <mergeCell ref="AA34:AA37"/>
    <mergeCell ref="AB34:AB37"/>
    <mergeCell ref="A31:A34"/>
    <mergeCell ref="R34:R37"/>
    <mergeCell ref="S34:S37"/>
    <mergeCell ref="T34:T37"/>
    <mergeCell ref="U34:U37"/>
    <mergeCell ref="V34:V37"/>
    <mergeCell ref="A36:A39"/>
    <mergeCell ref="R38:R41"/>
    <mergeCell ref="S38:S41"/>
    <mergeCell ref="T38:T41"/>
    <mergeCell ref="W30:W33"/>
    <mergeCell ref="X30:X33"/>
    <mergeCell ref="Y30:Y33"/>
    <mergeCell ref="Z30:Z33"/>
    <mergeCell ref="AA30:AA33"/>
    <mergeCell ref="AB30:AB33"/>
    <mergeCell ref="R30:R33"/>
    <mergeCell ref="S30:S33"/>
    <mergeCell ref="T30:T33"/>
    <mergeCell ref="U30:U33"/>
    <mergeCell ref="V30:V33"/>
    <mergeCell ref="W34:W37"/>
    <mergeCell ref="A46:A49"/>
    <mergeCell ref="R46:R49"/>
    <mergeCell ref="S46:S49"/>
    <mergeCell ref="T46:T49"/>
    <mergeCell ref="U46:U49"/>
    <mergeCell ref="V46:V49"/>
    <mergeCell ref="AA38:AA41"/>
    <mergeCell ref="AB38:AB41"/>
    <mergeCell ref="A41:A44"/>
    <mergeCell ref="R42:R45"/>
    <mergeCell ref="S42:S45"/>
    <mergeCell ref="T42:T45"/>
    <mergeCell ref="U42:U45"/>
    <mergeCell ref="V42:V45"/>
    <mergeCell ref="W42:W45"/>
    <mergeCell ref="X42:X45"/>
    <mergeCell ref="U38:U41"/>
    <mergeCell ref="V38:V41"/>
    <mergeCell ref="W38:W41"/>
    <mergeCell ref="X38:X41"/>
    <mergeCell ref="Y38:Y41"/>
    <mergeCell ref="Z38:Z41"/>
    <mergeCell ref="W46:W49"/>
    <mergeCell ref="X46:X49"/>
    <mergeCell ref="U50:U53"/>
    <mergeCell ref="Y46:Y49"/>
    <mergeCell ref="Z46:Z49"/>
    <mergeCell ref="AA46:AA49"/>
    <mergeCell ref="AB46:AB49"/>
    <mergeCell ref="Y42:Y45"/>
    <mergeCell ref="Z42:Z45"/>
    <mergeCell ref="AA42:AA45"/>
    <mergeCell ref="AB42:AB45"/>
    <mergeCell ref="X50:X53"/>
    <mergeCell ref="Y50:Y53"/>
    <mergeCell ref="Z50:Z53"/>
    <mergeCell ref="AA50:AA53"/>
    <mergeCell ref="AB50:AB53"/>
    <mergeCell ref="V50:V53"/>
    <mergeCell ref="W50:W53"/>
    <mergeCell ref="AB54:AB57"/>
    <mergeCell ref="A56:A59"/>
    <mergeCell ref="R58:R61"/>
    <mergeCell ref="S58:S61"/>
    <mergeCell ref="T58:T61"/>
    <mergeCell ref="U58:U61"/>
    <mergeCell ref="V58:V61"/>
    <mergeCell ref="W58:W61"/>
    <mergeCell ref="X58:X61"/>
    <mergeCell ref="Y58:Y61"/>
    <mergeCell ref="V54:V57"/>
    <mergeCell ref="W54:W57"/>
    <mergeCell ref="X54:X57"/>
    <mergeCell ref="Y54:Y57"/>
    <mergeCell ref="Z54:Z57"/>
    <mergeCell ref="AA54:AA57"/>
    <mergeCell ref="A51:A54"/>
    <mergeCell ref="R54:R57"/>
    <mergeCell ref="S54:S57"/>
    <mergeCell ref="T54:T57"/>
    <mergeCell ref="U54:U57"/>
    <mergeCell ref="R50:R53"/>
    <mergeCell ref="S50:S53"/>
    <mergeCell ref="T50:T53"/>
    <mergeCell ref="T66:T69"/>
    <mergeCell ref="U66:U69"/>
    <mergeCell ref="V66:V69"/>
    <mergeCell ref="W66:W69"/>
    <mergeCell ref="Z58:Z61"/>
    <mergeCell ref="AA58:AA61"/>
    <mergeCell ref="AB58:AB61"/>
    <mergeCell ref="A61:A64"/>
    <mergeCell ref="S62:S65"/>
    <mergeCell ref="T62:T65"/>
    <mergeCell ref="U62:U65"/>
    <mergeCell ref="V62:V65"/>
    <mergeCell ref="W62:W65"/>
    <mergeCell ref="X62:X65"/>
    <mergeCell ref="A76:A79"/>
    <mergeCell ref="R62:R65"/>
    <mergeCell ref="X70:X71"/>
    <mergeCell ref="Y70:Y71"/>
    <mergeCell ref="Z70:Z71"/>
    <mergeCell ref="AA70:AA71"/>
    <mergeCell ref="AB70:AB71"/>
    <mergeCell ref="A71:A74"/>
    <mergeCell ref="X66:X69"/>
    <mergeCell ref="Y66:Y69"/>
    <mergeCell ref="Z66:Z69"/>
    <mergeCell ref="AA66:AA69"/>
    <mergeCell ref="AB66:AB69"/>
    <mergeCell ref="S70:S71"/>
    <mergeCell ref="T70:T71"/>
    <mergeCell ref="U70:U71"/>
    <mergeCell ref="V70:V71"/>
    <mergeCell ref="W70:W71"/>
    <mergeCell ref="Y62:Y65"/>
    <mergeCell ref="Z62:Z65"/>
    <mergeCell ref="AA62:AA65"/>
    <mergeCell ref="AB62:AB65"/>
    <mergeCell ref="A66:A69"/>
    <mergeCell ref="S66:S6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B70"/>
  <sheetViews>
    <sheetView topLeftCell="A7" zoomScale="85" zoomScaleNormal="85" workbookViewId="0">
      <selection activeCell="O14" sqref="O14"/>
    </sheetView>
  </sheetViews>
  <sheetFormatPr defaultColWidth="8.7109375" defaultRowHeight="12.75" x14ac:dyDescent="0.2"/>
  <cols>
    <col min="1" max="1" width="17.28515625" style="101" customWidth="1"/>
    <col min="2" max="2" width="8.7109375" style="101"/>
    <col min="3" max="15" width="8.7109375" style="101" customWidth="1"/>
    <col min="16" max="16" width="26.85546875" style="101" bestFit="1" customWidth="1"/>
    <col min="17" max="18" width="8.7109375" style="101" customWidth="1"/>
    <col min="19" max="27" width="7.140625" style="101" customWidth="1"/>
    <col min="28" max="28" width="8.28515625" style="101" customWidth="1"/>
    <col min="29" max="16384" width="8.7109375" style="101"/>
  </cols>
  <sheetData>
    <row r="1" spans="1:28" ht="20.25" x14ac:dyDescent="0.3">
      <c r="A1" s="258" t="s">
        <v>10</v>
      </c>
      <c r="B1" s="258"/>
      <c r="C1" s="258"/>
      <c r="D1" s="258"/>
      <c r="E1" s="258"/>
      <c r="O1" s="153"/>
    </row>
    <row r="2" spans="1:28" ht="10.5" customHeight="1" x14ac:dyDescent="0.3">
      <c r="A2" s="103"/>
      <c r="O2" s="153"/>
    </row>
    <row r="3" spans="1:28" x14ac:dyDescent="0.2">
      <c r="A3" s="104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</row>
    <row r="4" spans="1:28" x14ac:dyDescent="0.2">
      <c r="C4" s="153">
        <v>1</v>
      </c>
      <c r="D4" s="153">
        <v>2</v>
      </c>
      <c r="E4" s="153">
        <v>3</v>
      </c>
      <c r="F4" s="153">
        <v>4</v>
      </c>
      <c r="G4" s="153">
        <v>5</v>
      </c>
      <c r="H4" s="153">
        <v>6</v>
      </c>
      <c r="I4" s="153">
        <v>7</v>
      </c>
      <c r="J4" s="153">
        <v>8</v>
      </c>
      <c r="K4" s="153">
        <v>9</v>
      </c>
      <c r="L4" s="153">
        <v>10</v>
      </c>
      <c r="M4" s="153" t="s">
        <v>116</v>
      </c>
      <c r="N4" s="153" t="s">
        <v>117</v>
      </c>
      <c r="O4" s="153"/>
    </row>
    <row r="5" spans="1:28" ht="13.5" thickBot="1" x14ac:dyDescent="0.25">
      <c r="A5" s="259" t="s">
        <v>7</v>
      </c>
      <c r="B5" s="260"/>
      <c r="C5" s="105">
        <v>41653</v>
      </c>
      <c r="D5" s="105">
        <v>41660</v>
      </c>
      <c r="E5" s="105">
        <v>41667</v>
      </c>
      <c r="F5" s="105">
        <v>41674</v>
      </c>
      <c r="G5" s="105">
        <v>41681</v>
      </c>
      <c r="H5" s="105">
        <v>41688</v>
      </c>
      <c r="I5" s="105">
        <v>41695</v>
      </c>
      <c r="J5" s="105">
        <v>41702</v>
      </c>
      <c r="K5" s="105">
        <v>41709</v>
      </c>
      <c r="L5" s="105">
        <v>41716</v>
      </c>
      <c r="M5" s="105"/>
      <c r="N5" s="105">
        <v>41723</v>
      </c>
      <c r="O5" s="106" t="s">
        <v>9</v>
      </c>
      <c r="S5" s="139" t="s">
        <v>130</v>
      </c>
      <c r="T5" s="139" t="s">
        <v>131</v>
      </c>
      <c r="U5" s="139" t="s">
        <v>132</v>
      </c>
      <c r="V5" s="139" t="s">
        <v>133</v>
      </c>
      <c r="W5" s="139" t="s">
        <v>134</v>
      </c>
      <c r="X5" s="139" t="s">
        <v>135</v>
      </c>
      <c r="Y5" s="139" t="s">
        <v>136</v>
      </c>
      <c r="Z5" s="139" t="s">
        <v>137</v>
      </c>
      <c r="AA5" s="139" t="s">
        <v>138</v>
      </c>
      <c r="AB5" s="139" t="s">
        <v>139</v>
      </c>
    </row>
    <row r="6" spans="1:28" x14ac:dyDescent="0.2">
      <c r="A6" s="271" t="s">
        <v>151</v>
      </c>
      <c r="B6" s="107" t="s">
        <v>4</v>
      </c>
      <c r="C6" s="108">
        <v>7</v>
      </c>
      <c r="D6" s="108">
        <v>8</v>
      </c>
      <c r="E6" s="108">
        <v>9</v>
      </c>
      <c r="F6" s="108">
        <v>1</v>
      </c>
      <c r="G6" s="108">
        <v>11</v>
      </c>
      <c r="H6" s="108">
        <v>7</v>
      </c>
      <c r="I6" s="108">
        <v>0</v>
      </c>
      <c r="J6" s="108">
        <v>8</v>
      </c>
      <c r="K6" s="108">
        <v>6</v>
      </c>
      <c r="L6" s="108">
        <v>4</v>
      </c>
      <c r="M6" s="109"/>
      <c r="N6" s="108"/>
      <c r="O6" s="110">
        <f>SUM(C7:L7)</f>
        <v>32.5</v>
      </c>
      <c r="P6" s="111" t="s">
        <v>46</v>
      </c>
      <c r="R6" s="272" t="s">
        <v>151</v>
      </c>
      <c r="S6" s="241">
        <f>IF(COUNT(C7:C7) &gt; 2, SUM(C7:C7)-MIN(C7:C7)-SMALL(C7:C7,2), SUM(C7:C7))</f>
        <v>3.5</v>
      </c>
      <c r="T6" s="241">
        <f>IF(COUNT(C7:D7) &gt; 2, SUM(C7:D7)-MIN(C7:D7)-SMALL(C7:D7,2), SUM(C7:D7))</f>
        <v>6.5</v>
      </c>
      <c r="U6" s="241">
        <f>IF(COUNT(C7:E7) &gt; 2, SUM(C7:E7)-MIN(C7:E7)-SMALL(C7:E7,2), SUM(C7:E7))</f>
        <v>3.5</v>
      </c>
      <c r="V6" s="241">
        <f>IF(COUNT(C7:F7) &gt; 2, SUM(C7:F7)-MIN(C7:F7)-SMALL(C7:F7,2), SUM(C7:F7))</f>
        <v>10</v>
      </c>
      <c r="W6" s="240">
        <f>IF(COUNT(C7:G7) &gt; 2, SUM(C7:G7)-MIN(C7:G7)-SMALL(C7:G7,2), SUM(C7:G7))</f>
        <v>13</v>
      </c>
      <c r="X6" s="240">
        <f>IF(COUNT(C7:H7) &gt; 2, SUM(C7:H7)-MIN(C7:H7)-SMALL(C7:H7,2), SUM(C7:H7))</f>
        <v>16.5</v>
      </c>
      <c r="Y6" s="240">
        <f>IF(COUNT(C7:I7) &gt; 2, SUM(C7:I7)-MIN(C7:I7)-SMALL(C7:I7,2), SUM(C7:I7))</f>
        <v>19</v>
      </c>
      <c r="Z6" s="240">
        <f>IF(COUNT(C7:J7) &gt; 2, SUM(C7:J7)-MIN(C7:J7)-SMALL(C7:J7,2), SUM(C7:J7))</f>
        <v>22</v>
      </c>
      <c r="AA6" s="240">
        <f>IF(COUNT(C7:K7) &gt; 2, SUM(C7:K7)-MIN(C7:K7)-SMALL(C7:K7,2), SUM(C7:K7))</f>
        <v>26</v>
      </c>
      <c r="AB6" s="240">
        <f>IF(COUNT(C7:L7) &gt; 2, SUM(C7:L7)-MIN(C7:L7)-SMALL(C7:L7,2), SUM(C7:L7))</f>
        <v>31</v>
      </c>
    </row>
    <row r="7" spans="1:28" x14ac:dyDescent="0.2">
      <c r="A7" s="262"/>
      <c r="B7" s="112" t="s">
        <v>5</v>
      </c>
      <c r="C7" s="113">
        <v>3.5</v>
      </c>
      <c r="D7" s="113">
        <v>3</v>
      </c>
      <c r="E7" s="113">
        <v>2.5</v>
      </c>
      <c r="F7" s="113">
        <v>6.5</v>
      </c>
      <c r="G7" s="113">
        <v>1.5</v>
      </c>
      <c r="H7" s="113">
        <v>3.5</v>
      </c>
      <c r="I7" s="113">
        <v>0</v>
      </c>
      <c r="J7" s="113">
        <v>3</v>
      </c>
      <c r="K7" s="113">
        <v>4</v>
      </c>
      <c r="L7" s="113">
        <v>5</v>
      </c>
      <c r="M7" s="114"/>
      <c r="N7" s="114"/>
      <c r="O7" s="110">
        <f>IF(COUNT(C7:L7) &gt; 2, SUM(C7:L7)-MIN(C7:L7)-SMALL(C7:L7,2), SUM(C7:L7))</f>
        <v>31</v>
      </c>
      <c r="P7" s="115" t="s">
        <v>57</v>
      </c>
      <c r="R7" s="249"/>
      <c r="S7" s="236"/>
      <c r="T7" s="236"/>
      <c r="U7" s="236"/>
      <c r="V7" s="236"/>
      <c r="W7" s="238"/>
      <c r="X7" s="238"/>
      <c r="Y7" s="238"/>
      <c r="Z7" s="238"/>
      <c r="AA7" s="238"/>
      <c r="AB7" s="238"/>
    </row>
    <row r="8" spans="1:28" x14ac:dyDescent="0.2">
      <c r="A8" s="262"/>
      <c r="B8" s="112" t="s">
        <v>6</v>
      </c>
      <c r="C8" s="36"/>
      <c r="D8" s="36"/>
      <c r="E8" s="36"/>
      <c r="F8" s="36">
        <v>110</v>
      </c>
      <c r="G8" s="36"/>
      <c r="H8" s="36"/>
      <c r="I8" s="36"/>
      <c r="J8" s="36"/>
      <c r="K8" s="36"/>
      <c r="L8" s="36">
        <v>20</v>
      </c>
      <c r="M8" s="59"/>
      <c r="N8" s="59"/>
      <c r="O8" s="100">
        <f>SUM(C8:M8)</f>
        <v>130</v>
      </c>
      <c r="P8" s="115" t="s">
        <v>48</v>
      </c>
      <c r="R8" s="249"/>
      <c r="S8" s="236"/>
      <c r="T8" s="236"/>
      <c r="U8" s="236"/>
      <c r="V8" s="236"/>
      <c r="W8" s="238"/>
      <c r="X8" s="238"/>
      <c r="Y8" s="238"/>
      <c r="Z8" s="238"/>
      <c r="AA8" s="238"/>
      <c r="AB8" s="238"/>
    </row>
    <row r="9" spans="1:28" x14ac:dyDescent="0.2">
      <c r="A9" s="263"/>
      <c r="B9" s="116" t="s">
        <v>45</v>
      </c>
      <c r="C9" s="117">
        <f t="shared" ref="C9:L9" si="0">RANK(S6,S6:S57,0)</f>
        <v>7</v>
      </c>
      <c r="D9" s="117">
        <f t="shared" si="0"/>
        <v>7</v>
      </c>
      <c r="E9" s="117">
        <f t="shared" si="0"/>
        <v>11</v>
      </c>
      <c r="F9" s="117">
        <f t="shared" si="0"/>
        <v>7</v>
      </c>
      <c r="G9" s="117">
        <f t="shared" si="0"/>
        <v>9</v>
      </c>
      <c r="H9" s="117">
        <f t="shared" si="0"/>
        <v>8</v>
      </c>
      <c r="I9" s="117">
        <f t="shared" si="0"/>
        <v>10</v>
      </c>
      <c r="J9" s="117">
        <f t="shared" si="0"/>
        <v>10</v>
      </c>
      <c r="K9" s="117">
        <f t="shared" si="0"/>
        <v>10</v>
      </c>
      <c r="L9" s="117">
        <f t="shared" si="0"/>
        <v>10</v>
      </c>
      <c r="M9" s="118"/>
      <c r="N9" s="118"/>
      <c r="O9" s="110">
        <f>IF(O7&gt;0, O7*243.903, "0")</f>
        <v>7560.9929999999995</v>
      </c>
      <c r="P9" s="119" t="s">
        <v>49</v>
      </c>
      <c r="R9" s="249"/>
      <c r="S9" s="236"/>
      <c r="T9" s="236"/>
      <c r="U9" s="236"/>
      <c r="V9" s="236"/>
      <c r="W9" s="239"/>
      <c r="X9" s="239"/>
      <c r="Y9" s="239"/>
      <c r="Z9" s="239"/>
      <c r="AA9" s="239"/>
      <c r="AB9" s="239"/>
    </row>
    <row r="10" spans="1:28" ht="4.5" customHeight="1" x14ac:dyDescent="0.2">
      <c r="A10" s="120"/>
      <c r="B10" s="121"/>
      <c r="C10" s="122"/>
      <c r="D10" s="122"/>
      <c r="E10" s="122"/>
      <c r="F10" s="122"/>
      <c r="G10" s="122">
        <v>11</v>
      </c>
      <c r="H10" s="122"/>
      <c r="I10" s="122"/>
      <c r="J10" s="122"/>
      <c r="K10" s="122"/>
      <c r="L10" s="122"/>
      <c r="M10" s="122"/>
      <c r="N10" s="122"/>
      <c r="O10" s="122"/>
      <c r="P10" s="123"/>
      <c r="R10" s="250" t="s">
        <v>140</v>
      </c>
      <c r="S10" s="236">
        <f>IF(COUNT(C12:C12) &gt; 2, SUM(C12:C12)-MIN(C12:C12)-SMALL(C12:C12,2), SUM(C12:C12))</f>
        <v>6.5</v>
      </c>
      <c r="T10" s="237">
        <f>IF(COUNT(C12:D12) &gt; 2, SUM(C12:D12)-MIN(C12:D12)-SMALL(C12:D12,2), SUM(C12:D12))</f>
        <v>12</v>
      </c>
      <c r="U10" s="237">
        <f>IF(COUNT(C12:E12) &gt; 2, SUM(C12:E12)-MIN(C12:E12)-SMALL(C12:E12,2), SUM(C12:E12))</f>
        <v>6.5</v>
      </c>
      <c r="V10" s="237">
        <f>IF(COUNT(C12:F12) &gt; 2, SUM(C12:F12)-MIN(C12:F12)-SMALL(C12:F12,2), SUM(C12:F12))</f>
        <v>12.5</v>
      </c>
      <c r="W10" s="237">
        <f>IF(COUNT(C12:G12) &gt; 2, SUM(C12:G12)-MIN(C12:G12)-SMALL(C12:G12,2), SUM(C12:G12))</f>
        <v>18</v>
      </c>
      <c r="X10" s="237">
        <f>IF(COUNT(C12:H12) &gt; 2, SUM(C12:H12)-MIN(C12:H12)-SMALL(C12:H12,2), SUM(C12:H12))</f>
        <v>23.5</v>
      </c>
      <c r="Y10" s="237">
        <f>IF(COUNT(C12:I12) &gt; 2, SUM(C12:I12)-MIN(C12:I12)-SMALL(C12:I12,2), SUM(C12:I12))</f>
        <v>29</v>
      </c>
      <c r="Z10" s="237">
        <f>IF(COUNT(C12:J12) &gt; 2, SUM(C12:J12)-MIN(C12:J12)-SMALL(C12:J12,2), SUM(C12:J12))</f>
        <v>33</v>
      </c>
      <c r="AA10" s="237">
        <f>IF(COUNT(C12:K12) &gt; 2, SUM(C12:K12)-MIN(C12:K12)-SMALL(C12:K12,2), SUM(C12:K12))</f>
        <v>39.5</v>
      </c>
      <c r="AB10" s="237">
        <f>IF(COUNT(C12:L12) &gt; 2, SUM(C12:L12)-MIN(C12:L12)-SMALL(C12:L12,2), SUM(C12:L12))</f>
        <v>46</v>
      </c>
    </row>
    <row r="11" spans="1:28" x14ac:dyDescent="0.2">
      <c r="A11" s="264" t="s">
        <v>140</v>
      </c>
      <c r="B11" s="124" t="s">
        <v>4</v>
      </c>
      <c r="C11" s="125">
        <v>1</v>
      </c>
      <c r="D11" s="125">
        <v>3</v>
      </c>
      <c r="E11" s="125">
        <v>11</v>
      </c>
      <c r="F11" s="125">
        <v>2</v>
      </c>
      <c r="G11" s="125">
        <v>6</v>
      </c>
      <c r="H11" s="125">
        <v>3</v>
      </c>
      <c r="I11" s="125">
        <v>3</v>
      </c>
      <c r="J11" s="125">
        <v>6</v>
      </c>
      <c r="K11" s="125">
        <v>1</v>
      </c>
      <c r="L11" s="125">
        <v>1</v>
      </c>
      <c r="M11" s="109"/>
      <c r="N11" s="125"/>
      <c r="O11" s="126">
        <f>SUM(C12:L12)</f>
        <v>51.5</v>
      </c>
      <c r="P11" s="127" t="s">
        <v>46</v>
      </c>
      <c r="R11" s="250"/>
      <c r="S11" s="236"/>
      <c r="T11" s="238"/>
      <c r="U11" s="238"/>
      <c r="V11" s="238"/>
      <c r="W11" s="238"/>
      <c r="X11" s="238"/>
      <c r="Y11" s="238"/>
      <c r="Z11" s="238"/>
      <c r="AA11" s="238"/>
      <c r="AB11" s="238"/>
    </row>
    <row r="12" spans="1:28" x14ac:dyDescent="0.2">
      <c r="A12" s="265"/>
      <c r="B12" s="128" t="s">
        <v>5</v>
      </c>
      <c r="C12" s="125">
        <v>6.5</v>
      </c>
      <c r="D12" s="125">
        <v>5.5</v>
      </c>
      <c r="E12" s="125">
        <v>1.5</v>
      </c>
      <c r="F12" s="125">
        <v>6</v>
      </c>
      <c r="G12" s="125">
        <v>4</v>
      </c>
      <c r="H12" s="125">
        <v>5.5</v>
      </c>
      <c r="I12" s="125">
        <v>5.5</v>
      </c>
      <c r="J12" s="125">
        <v>4</v>
      </c>
      <c r="K12" s="125">
        <v>6.5</v>
      </c>
      <c r="L12" s="125">
        <v>6.5</v>
      </c>
      <c r="M12" s="109"/>
      <c r="N12" s="109"/>
      <c r="O12" s="126">
        <f>IF(COUNT(C12:L12) &gt; 2, SUM(C12:L12)-MIN(C12:L12)-SMALL(C12:L12,2), SUM(C12:L12))</f>
        <v>46</v>
      </c>
      <c r="P12" s="129" t="s">
        <v>57</v>
      </c>
      <c r="R12" s="250"/>
      <c r="S12" s="236"/>
      <c r="T12" s="238"/>
      <c r="U12" s="238"/>
      <c r="V12" s="238"/>
      <c r="W12" s="238"/>
      <c r="X12" s="238"/>
      <c r="Y12" s="238"/>
      <c r="Z12" s="238"/>
      <c r="AA12" s="238"/>
      <c r="AB12" s="238"/>
    </row>
    <row r="13" spans="1:28" x14ac:dyDescent="0.2">
      <c r="A13" s="265"/>
      <c r="B13" s="128" t="s">
        <v>6</v>
      </c>
      <c r="C13" s="26">
        <v>90</v>
      </c>
      <c r="D13" s="26">
        <v>50</v>
      </c>
      <c r="E13" s="26"/>
      <c r="F13" s="26">
        <v>80</v>
      </c>
      <c r="G13" s="26"/>
      <c r="H13" s="26">
        <v>50</v>
      </c>
      <c r="I13" s="26">
        <v>40</v>
      </c>
      <c r="J13" s="26"/>
      <c r="K13" s="26">
        <v>100</v>
      </c>
      <c r="L13" s="26">
        <v>80</v>
      </c>
      <c r="M13" s="38">
        <v>240</v>
      </c>
      <c r="N13" s="38"/>
      <c r="O13" s="99">
        <f>SUM(C13:M13)</f>
        <v>730</v>
      </c>
      <c r="P13" s="129" t="s">
        <v>48</v>
      </c>
      <c r="R13" s="250"/>
      <c r="S13" s="236"/>
      <c r="T13" s="239"/>
      <c r="U13" s="239"/>
      <c r="V13" s="239"/>
      <c r="W13" s="239"/>
      <c r="X13" s="239"/>
      <c r="Y13" s="239"/>
      <c r="Z13" s="239"/>
      <c r="AA13" s="239"/>
      <c r="AB13" s="239"/>
    </row>
    <row r="14" spans="1:28" x14ac:dyDescent="0.2">
      <c r="A14" s="266"/>
      <c r="B14" s="130" t="s">
        <v>45</v>
      </c>
      <c r="C14" s="131">
        <f t="shared" ref="C14:L14" si="1">RANK(S10,S6:S57,0)</f>
        <v>1</v>
      </c>
      <c r="D14" s="131">
        <f t="shared" si="1"/>
        <v>1</v>
      </c>
      <c r="E14" s="131">
        <f t="shared" si="1"/>
        <v>1</v>
      </c>
      <c r="F14" s="131">
        <f t="shared" si="1"/>
        <v>1</v>
      </c>
      <c r="G14" s="131">
        <f t="shared" si="1"/>
        <v>1</v>
      </c>
      <c r="H14" s="131">
        <f t="shared" si="1"/>
        <v>1</v>
      </c>
      <c r="I14" s="131">
        <f t="shared" si="1"/>
        <v>1</v>
      </c>
      <c r="J14" s="131">
        <f t="shared" si="1"/>
        <v>2</v>
      </c>
      <c r="K14" s="131">
        <f t="shared" si="1"/>
        <v>1</v>
      </c>
      <c r="L14" s="131">
        <f t="shared" si="1"/>
        <v>1</v>
      </c>
      <c r="M14" s="118"/>
      <c r="N14" s="118"/>
      <c r="O14" s="126">
        <f>IF(O12&gt;0, O12*243.903, "0")</f>
        <v>11219.538</v>
      </c>
      <c r="P14" s="132" t="s">
        <v>49</v>
      </c>
      <c r="R14" s="285" t="s">
        <v>123</v>
      </c>
      <c r="S14" s="236">
        <f>IF(COUNT(C17:C17) &gt; 2, SUM(C17:C17)-MIN(C17:C17)-SMALL(C17:C17,2), SUM(C17:C17))</f>
        <v>3</v>
      </c>
      <c r="T14" s="236">
        <f>IF(COUNT(C17:D17) &gt; 2, SUM(C17:D17)-MIN(C17:D17)-SMALL(C17:D17,2), SUM(C17:D17))</f>
        <v>9</v>
      </c>
      <c r="U14" s="236">
        <f>IF(COUNT(C17:E17) &gt; 2, SUM(C17:E17)-MIN(C17:E17)-SMALL(C17:E17,2), SUM(C17:E17))</f>
        <v>6</v>
      </c>
      <c r="V14" s="236">
        <f>IF(COUNT(C17:F17) &gt; 2, SUM(C17:F17)-MIN(C17:F17)-SMALL(C17:F17,2), SUM(C17:F17))</f>
        <v>10.5</v>
      </c>
      <c r="W14" s="236">
        <f>IF(COUNT(C17:G17) &gt; 2, SUM(C17:G17)-MIN(C17:G17)-SMALL(C17:G17,2), SUM(C17:G17))</f>
        <v>13.5</v>
      </c>
      <c r="X14" s="236">
        <f>IF(COUNT(C17:H17) &gt; 2, SUM(C17:H17)-MIN(C17:H17)-SMALL(C17:H17,2), SUM(C17:H17))</f>
        <v>19.5</v>
      </c>
      <c r="Y14" s="236">
        <f>IF(COUNT(C17:I17) &gt; 2, SUM(C17:I17)-MIN(C17:I17)-SMALL(C17:I17,2), SUM(C17:I17))</f>
        <v>23.5</v>
      </c>
      <c r="Z14" s="236">
        <f>IF(COUNT(C17:J17) &gt; 2, SUM(C17:J17)-MIN(C17:J17)-SMALL(C17:J17,2), SUM(C17:J17))</f>
        <v>26</v>
      </c>
      <c r="AA14" s="236">
        <f>IF(COUNT(C17:K17) &gt; 2, SUM(C17:K17)-MIN(C17:K17)-SMALL(C17:K17,2), SUM(C17:K17))</f>
        <v>32</v>
      </c>
      <c r="AB14" s="236">
        <f>IF(COUNT(C17:L17) &gt; 2, SUM(C17:L17)-MIN(C17:L17)-SMALL(C17:L17,2), SUM(C17:L17))</f>
        <v>36</v>
      </c>
    </row>
    <row r="15" spans="1:28" ht="4.5" customHeight="1" x14ac:dyDescent="0.2">
      <c r="A15" s="120"/>
      <c r="B15" s="121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33"/>
      <c r="P15" s="123"/>
      <c r="R15" s="28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</row>
    <row r="16" spans="1:28" x14ac:dyDescent="0.2">
      <c r="A16" s="261" t="s">
        <v>123</v>
      </c>
      <c r="B16" s="107" t="s">
        <v>4</v>
      </c>
      <c r="C16" s="108">
        <v>8</v>
      </c>
      <c r="D16" s="108">
        <v>2</v>
      </c>
      <c r="E16" s="108">
        <v>0</v>
      </c>
      <c r="F16" s="108">
        <v>5</v>
      </c>
      <c r="G16" s="108">
        <v>10</v>
      </c>
      <c r="H16" s="108">
        <v>2</v>
      </c>
      <c r="I16" s="108">
        <v>6</v>
      </c>
      <c r="J16" s="108">
        <v>9</v>
      </c>
      <c r="K16" s="108">
        <v>2</v>
      </c>
      <c r="L16" s="108">
        <v>6</v>
      </c>
      <c r="M16" s="109"/>
      <c r="N16" s="108"/>
      <c r="O16" s="110">
        <f>SUM(C17:L17)</f>
        <v>38</v>
      </c>
      <c r="P16" s="111" t="s">
        <v>46</v>
      </c>
      <c r="R16" s="28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</row>
    <row r="17" spans="1:28" x14ac:dyDescent="0.2">
      <c r="A17" s="262"/>
      <c r="B17" s="112" t="s">
        <v>5</v>
      </c>
      <c r="C17" s="113">
        <v>3</v>
      </c>
      <c r="D17" s="113">
        <v>6</v>
      </c>
      <c r="E17" s="113">
        <v>0</v>
      </c>
      <c r="F17" s="113">
        <v>4.5</v>
      </c>
      <c r="G17" s="113">
        <v>2</v>
      </c>
      <c r="H17" s="113">
        <v>6</v>
      </c>
      <c r="I17" s="113">
        <v>4</v>
      </c>
      <c r="J17" s="113">
        <v>2.5</v>
      </c>
      <c r="K17" s="113">
        <v>6</v>
      </c>
      <c r="L17" s="113">
        <v>4</v>
      </c>
      <c r="M17" s="114"/>
      <c r="N17" s="114"/>
      <c r="O17" s="110">
        <f>IF(COUNT(C17:L17) &gt; 2, SUM(C17:L17)-MIN(C17:L17)-SMALL(C17:L17,2), SUM(C17:L17))</f>
        <v>36</v>
      </c>
      <c r="P17" s="115" t="s">
        <v>57</v>
      </c>
      <c r="R17" s="287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</row>
    <row r="18" spans="1:28" x14ac:dyDescent="0.2">
      <c r="A18" s="262"/>
      <c r="B18" s="112" t="s">
        <v>6</v>
      </c>
      <c r="C18" s="36"/>
      <c r="D18" s="36">
        <v>80</v>
      </c>
      <c r="E18" s="36"/>
      <c r="F18" s="36"/>
      <c r="G18" s="36"/>
      <c r="H18" s="36">
        <v>70</v>
      </c>
      <c r="I18" s="36"/>
      <c r="J18" s="36"/>
      <c r="K18" s="36">
        <v>70</v>
      </c>
      <c r="L18" s="36"/>
      <c r="M18" s="59">
        <v>70</v>
      </c>
      <c r="N18" s="59"/>
      <c r="O18" s="100">
        <f>SUM(C18:M18)</f>
        <v>290</v>
      </c>
      <c r="P18" s="115" t="s">
        <v>48</v>
      </c>
      <c r="R18" s="288" t="s">
        <v>149</v>
      </c>
      <c r="S18" s="236">
        <f>IF(COUNT(C22:C22) &gt; 2, SUM(C22:C22)-MIN(C22:C22)-SMALL(C22:C22,2), SUM(C22:C22))</f>
        <v>5</v>
      </c>
      <c r="T18" s="236">
        <f>IF(COUNT(C22:D22) &gt; 2, SUM(C22:D22)-MIN(C22:D22)-SMALL(C22:D22,2), SUM(C22:D22))</f>
        <v>7.5</v>
      </c>
      <c r="U18" s="236">
        <f>IF(COUNT(C22:E22) &gt; 2, SUM(C22:E22)-MIN(C22:E22)-SMALL(C22:E22,2), SUM(C22:E22))</f>
        <v>5.5</v>
      </c>
      <c r="V18" s="236">
        <f>IF(COUNT(C22:F22) &gt; 2, SUM(C22:F22)-MIN(C22:F22)-SMALL(C22:F22,2), SUM(C22:F22))</f>
        <v>10.5</v>
      </c>
      <c r="W18" s="236">
        <f>IF(COUNT(C22:G22) &gt; 2, SUM(C22:G22)-MIN(C22:G22)-SMALL(C22:G22,2), SUM(C22:G22))</f>
        <v>13.5</v>
      </c>
      <c r="X18" s="236">
        <f>IF(COUNT(C22:H22) &gt; 2, SUM(C22:H22)-MIN(C22:H22)-SMALL(C22:H22,2), SUM(C22:H22))</f>
        <v>16</v>
      </c>
      <c r="Y18" s="236">
        <f>IF(COUNT(C22:I22) &gt; 2, SUM(C22:I22)-MIN(C22:I22)-SMALL(C22:I22,2), SUM(C22:I22))</f>
        <v>22.5</v>
      </c>
      <c r="Z18" s="236">
        <f>IF(COUNT(C22:J22) &gt; 2, SUM(C22:J22)-MIN(C22:J22)-SMALL(C22:J22,2), SUM(C22:J22))</f>
        <v>27</v>
      </c>
      <c r="AA18" s="236">
        <f>IF(COUNT(C22:K22) &gt; 2, SUM(C22:K22)-MIN(C22:K22)-SMALL(C22:K22,2), SUM(C22:K22))</f>
        <v>29</v>
      </c>
      <c r="AB18" s="236">
        <f>IF(COUNT(C22:L22) &gt; 2, SUM(C22:L22)-MIN(C22:L22)-SMALL(C22:L22,2), SUM(C22:L22))</f>
        <v>32.5</v>
      </c>
    </row>
    <row r="19" spans="1:28" x14ac:dyDescent="0.2">
      <c r="A19" s="263"/>
      <c r="B19" s="116" t="s">
        <v>45</v>
      </c>
      <c r="C19" s="117">
        <f t="shared" ref="C19:L19" si="2">RANK(S14,S6:S57,0)</f>
        <v>8</v>
      </c>
      <c r="D19" s="117">
        <f t="shared" si="2"/>
        <v>4</v>
      </c>
      <c r="E19" s="117">
        <f t="shared" si="2"/>
        <v>4</v>
      </c>
      <c r="F19" s="117">
        <f t="shared" si="2"/>
        <v>5</v>
      </c>
      <c r="G19" s="117">
        <f t="shared" si="2"/>
        <v>7</v>
      </c>
      <c r="H19" s="117">
        <f t="shared" si="2"/>
        <v>5</v>
      </c>
      <c r="I19" s="117">
        <f t="shared" si="2"/>
        <v>5</v>
      </c>
      <c r="J19" s="117">
        <f t="shared" si="2"/>
        <v>8</v>
      </c>
      <c r="K19" s="117">
        <f t="shared" si="2"/>
        <v>4</v>
      </c>
      <c r="L19" s="117">
        <f t="shared" si="2"/>
        <v>4</v>
      </c>
      <c r="M19" s="118"/>
      <c r="N19" s="118"/>
      <c r="O19" s="110">
        <f>IF(O17&gt;0, O17*243.903, "0")</f>
        <v>8780.5079999999998</v>
      </c>
      <c r="P19" s="119" t="s">
        <v>49</v>
      </c>
      <c r="R19" s="289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</row>
    <row r="20" spans="1:28" ht="4.5" customHeight="1" x14ac:dyDescent="0.2">
      <c r="A20" s="120"/>
      <c r="B20" s="121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33"/>
      <c r="P20" s="123"/>
      <c r="R20" s="289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</row>
    <row r="21" spans="1:28" x14ac:dyDescent="0.2">
      <c r="A21" s="264" t="s">
        <v>149</v>
      </c>
      <c r="B21" s="124" t="s">
        <v>4</v>
      </c>
      <c r="C21" s="125">
        <v>4</v>
      </c>
      <c r="D21" s="125">
        <v>9</v>
      </c>
      <c r="E21" s="125">
        <v>3</v>
      </c>
      <c r="F21" s="125">
        <v>10</v>
      </c>
      <c r="G21" s="125">
        <v>8</v>
      </c>
      <c r="H21" s="125">
        <v>11</v>
      </c>
      <c r="I21" s="125">
        <v>1</v>
      </c>
      <c r="J21" s="125">
        <v>5</v>
      </c>
      <c r="K21" s="125">
        <v>10</v>
      </c>
      <c r="L21" s="125">
        <v>7</v>
      </c>
      <c r="M21" s="109"/>
      <c r="N21" s="125"/>
      <c r="O21" s="126">
        <f>SUM(C22:L22)</f>
        <v>36</v>
      </c>
      <c r="P21" s="127" t="s">
        <v>46</v>
      </c>
      <c r="R21" s="290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</row>
    <row r="22" spans="1:28" x14ac:dyDescent="0.2">
      <c r="A22" s="265"/>
      <c r="B22" s="128" t="s">
        <v>5</v>
      </c>
      <c r="C22" s="134">
        <v>5</v>
      </c>
      <c r="D22" s="134">
        <v>2.5</v>
      </c>
      <c r="E22" s="134">
        <v>5.5</v>
      </c>
      <c r="F22" s="134">
        <v>2</v>
      </c>
      <c r="G22" s="134">
        <v>3</v>
      </c>
      <c r="H22" s="134">
        <v>1.5</v>
      </c>
      <c r="I22" s="134">
        <v>6.5</v>
      </c>
      <c r="J22" s="134">
        <v>4.5</v>
      </c>
      <c r="K22" s="134">
        <v>2</v>
      </c>
      <c r="L22" s="134">
        <v>3.5</v>
      </c>
      <c r="M22" s="114"/>
      <c r="N22" s="114"/>
      <c r="O22" s="126">
        <f>IF(COUNT(C22:L22) &gt; 2, SUM(C22:L22)-MIN(C22:L22)-SMALL(C22:L22,2), SUM(C22:L22))</f>
        <v>32.5</v>
      </c>
      <c r="P22" s="129" t="s">
        <v>57</v>
      </c>
      <c r="R22" s="282" t="s">
        <v>152</v>
      </c>
      <c r="S22" s="236">
        <f>IF(COUNT(C27:C27) &gt; 2, SUM(C27:C27)-MIN(C27:C27)-SMALL(C27:C27,2), SUM(C27:C27))</f>
        <v>6</v>
      </c>
      <c r="T22" s="236">
        <f>IF(COUNT(C27:D27) &gt; 2, SUM(C27:D27)-MIN(C27:D27)-SMALL(C27:D27,2), SUM(C27:D27))</f>
        <v>11</v>
      </c>
      <c r="U22" s="236">
        <f>IF(COUNT(C27:E27) &gt; 2, SUM(C27:E27)-MIN(C27:E27)-SMALL(C27:E27,2), SUM(C27:E27))</f>
        <v>6</v>
      </c>
      <c r="V22" s="236">
        <f>IF(COUNT(C27:F27) &gt; 2, SUM(C27:F27)-MIN(C27:F27)-SMALL(C27:F27,2), SUM(C27:F27))</f>
        <v>12</v>
      </c>
      <c r="W22" s="236">
        <f>IF(COUNT(C27:G27) &gt; 2, SUM(C27:G27)-MIN(C27:G27)-SMALL(C27:G27,2), SUM(C27:G27))</f>
        <v>17.5</v>
      </c>
      <c r="X22" s="236">
        <f>IF(COUNT(C27:H27) &gt; 2, SUM(C27:H27)-MIN(C27:H27)-SMALL(C27:H27,2), SUM(C27:H27))</f>
        <v>22.5</v>
      </c>
      <c r="Y22" s="236">
        <f>IF(COUNT(C27:I27) &gt; 2, SUM(C27:I27)-MIN(C27:I27)-SMALL(C27:I27,2), SUM(C27:I27))</f>
        <v>27.5</v>
      </c>
      <c r="Z22" s="236">
        <f>IF(COUNT(C27:J27) &gt; 2, SUM(C27:J27)-MIN(C27:J27)-SMALL(C27:J27,2), SUM(C27:J27))</f>
        <v>32.5</v>
      </c>
      <c r="AA22" s="236">
        <f>IF(COUNT(C27:K27) &gt; 2, SUM(C27:K27)-MIN(C27:K27)-SMALL(C27:K27,2), SUM(C27:K27))</f>
        <v>35.5</v>
      </c>
      <c r="AB22" s="236">
        <f>IF(COUNT(C27:L27) &gt; 2, SUM(C27:L27)-MIN(C27:L27)-SMALL(C27:L27,2), SUM(C27:L27))</f>
        <v>41.5</v>
      </c>
    </row>
    <row r="23" spans="1:28" x14ac:dyDescent="0.2">
      <c r="A23" s="265"/>
      <c r="B23" s="128" t="s">
        <v>6</v>
      </c>
      <c r="C23" s="26">
        <v>20</v>
      </c>
      <c r="D23" s="26"/>
      <c r="E23" s="26">
        <v>50</v>
      </c>
      <c r="F23" s="26"/>
      <c r="G23" s="26"/>
      <c r="H23" s="26"/>
      <c r="I23" s="26">
        <v>90</v>
      </c>
      <c r="J23" s="26"/>
      <c r="K23" s="26"/>
      <c r="L23" s="26"/>
      <c r="M23" s="38"/>
      <c r="N23" s="38"/>
      <c r="O23" s="99">
        <f>SUM(C23:M23)</f>
        <v>160</v>
      </c>
      <c r="P23" s="129" t="s">
        <v>48</v>
      </c>
      <c r="R23" s="283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</row>
    <row r="24" spans="1:28" x14ac:dyDescent="0.2">
      <c r="A24" s="266"/>
      <c r="B24" s="130" t="s">
        <v>45</v>
      </c>
      <c r="C24" s="131">
        <f t="shared" ref="C24:L24" si="3">RANK(S18,S6:S57,0)</f>
        <v>4</v>
      </c>
      <c r="D24" s="131">
        <f t="shared" si="3"/>
        <v>6</v>
      </c>
      <c r="E24" s="131">
        <f t="shared" si="3"/>
        <v>6</v>
      </c>
      <c r="F24" s="131">
        <f t="shared" si="3"/>
        <v>5</v>
      </c>
      <c r="G24" s="131">
        <f t="shared" si="3"/>
        <v>7</v>
      </c>
      <c r="H24" s="131">
        <f t="shared" si="3"/>
        <v>9</v>
      </c>
      <c r="I24" s="131">
        <f t="shared" si="3"/>
        <v>6</v>
      </c>
      <c r="J24" s="131">
        <f t="shared" si="3"/>
        <v>7</v>
      </c>
      <c r="K24" s="131">
        <f t="shared" si="3"/>
        <v>8</v>
      </c>
      <c r="L24" s="131">
        <f t="shared" si="3"/>
        <v>7</v>
      </c>
      <c r="M24" s="118"/>
      <c r="N24" s="118"/>
      <c r="O24" s="126">
        <f>IF(O22&gt;0, O22*243.903, "0")</f>
        <v>7926.8474999999999</v>
      </c>
      <c r="P24" s="132" t="s">
        <v>49</v>
      </c>
      <c r="R24" s="283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</row>
    <row r="25" spans="1:28" ht="4.5" customHeight="1" x14ac:dyDescent="0.2">
      <c r="A25" s="120"/>
      <c r="B25" s="121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33"/>
      <c r="P25" s="123"/>
      <c r="R25" s="284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</row>
    <row r="26" spans="1:28" x14ac:dyDescent="0.2">
      <c r="A26" s="255" t="s">
        <v>152</v>
      </c>
      <c r="B26" s="107" t="s">
        <v>4</v>
      </c>
      <c r="C26" s="108">
        <v>2</v>
      </c>
      <c r="D26" s="108">
        <v>4</v>
      </c>
      <c r="E26" s="108">
        <v>2</v>
      </c>
      <c r="F26" s="108">
        <v>11</v>
      </c>
      <c r="G26" s="108">
        <v>3</v>
      </c>
      <c r="H26" s="108">
        <v>4</v>
      </c>
      <c r="I26" s="108">
        <v>9</v>
      </c>
      <c r="J26" s="108">
        <v>4</v>
      </c>
      <c r="K26" s="108">
        <v>8</v>
      </c>
      <c r="L26" s="108">
        <v>2</v>
      </c>
      <c r="M26" s="109"/>
      <c r="N26" s="108"/>
      <c r="O26" s="110">
        <f>SUM(C27:L27)</f>
        <v>45.5</v>
      </c>
      <c r="P26" s="111" t="s">
        <v>46</v>
      </c>
      <c r="R26" s="244" t="s">
        <v>24</v>
      </c>
      <c r="S26" s="237">
        <f>IF(COUNT(C32:C32) &gt; 2, SUM(C32:C32)-MIN(C32:C32)-SMALL(C32:C32,2), SUM(C32:C32))</f>
        <v>1.5</v>
      </c>
      <c r="T26" s="237">
        <f>IF(COUNT(C32:D32) &gt; 2, SUM(C32:D32)-MIN(C32:D32)-SMALL(C32:D32,2), SUM(C32:D32))</f>
        <v>3</v>
      </c>
      <c r="U26" s="237">
        <f>IF(COUNT(C32:E32) &gt; 2, SUM(C32:E32)-MIN(C32:E32)-SMALL(C32:E32,2), SUM(C32:E32))</f>
        <v>4</v>
      </c>
      <c r="V26" s="237">
        <f>IF(COUNT(C32:F32) &gt; 2, SUM(C32:F32)-MIN(C32:F32)-SMALL(C32:F32,2), SUM(C32:F32))</f>
        <v>7</v>
      </c>
      <c r="W26" s="237">
        <f>IF(COUNT(C32:G32) &gt; 2, SUM(C32:G32)-MIN(C32:G32)-SMALL(C32:G32,2), SUM(C32:G32))</f>
        <v>9.5</v>
      </c>
      <c r="X26" s="237">
        <f>IF(COUNT(C32:H32) &gt; 2, SUM(C32:H32)-MIN(C32:H32)-SMALL(C32:H32,2), SUM(C32:H32))</f>
        <v>11.5</v>
      </c>
      <c r="Y26" s="237">
        <f>IF(COUNT(C32:I32) &gt; 2, SUM(C32:I32)-MIN(C32:I32)-SMALL(C32:I32,2), SUM(C32:I32))</f>
        <v>13</v>
      </c>
      <c r="Z26" s="237">
        <f>IF(COUNT(C32:J32) &gt; 2, SUM(C32:J32)-MIN(C32:J32)-SMALL(C32:J32,2), SUM(C32:J32))</f>
        <v>14.5</v>
      </c>
      <c r="AA26" s="237">
        <f>IF(COUNT(C32:K32) &gt; 2, SUM(C32:K32)-MIN(C32:K32)-SMALL(C32:K32,2), SUM(C32:K32))</f>
        <v>16</v>
      </c>
      <c r="AB26" s="237">
        <f>IF(COUNT(C32:L32) &gt; 2, SUM(C32:L32)-MIN(C32:L32)-SMALL(C32:L32,2), SUM(C32:L32))</f>
        <v>20.5</v>
      </c>
    </row>
    <row r="27" spans="1:28" x14ac:dyDescent="0.2">
      <c r="A27" s="256"/>
      <c r="B27" s="112" t="s">
        <v>5</v>
      </c>
      <c r="C27" s="108">
        <v>6</v>
      </c>
      <c r="D27" s="108">
        <v>5</v>
      </c>
      <c r="E27" s="108">
        <v>6</v>
      </c>
      <c r="F27" s="108">
        <v>1.5</v>
      </c>
      <c r="G27" s="108">
        <v>5.5</v>
      </c>
      <c r="H27" s="108">
        <v>5</v>
      </c>
      <c r="I27" s="108">
        <v>2.5</v>
      </c>
      <c r="J27" s="108">
        <v>5</v>
      </c>
      <c r="K27" s="108">
        <v>3</v>
      </c>
      <c r="L27" s="108">
        <v>6</v>
      </c>
      <c r="M27" s="109"/>
      <c r="N27" s="109"/>
      <c r="O27" s="110">
        <f>IF(COUNT(C27:L27) &gt; 2, SUM(C27:L27)-MIN(C27:L27)-SMALL(C27:L27,2), SUM(C27:L27))</f>
        <v>41.5</v>
      </c>
      <c r="P27" s="115" t="s">
        <v>57</v>
      </c>
      <c r="R27" s="245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</row>
    <row r="28" spans="1:28" x14ac:dyDescent="0.2">
      <c r="A28" s="256"/>
      <c r="B28" s="112" t="s">
        <v>6</v>
      </c>
      <c r="C28" s="36">
        <v>70</v>
      </c>
      <c r="D28" s="36">
        <v>20</v>
      </c>
      <c r="E28" s="36">
        <v>80</v>
      </c>
      <c r="F28" s="36"/>
      <c r="G28" s="36">
        <v>50</v>
      </c>
      <c r="H28" s="36">
        <v>20</v>
      </c>
      <c r="I28" s="36"/>
      <c r="J28" s="36">
        <v>20</v>
      </c>
      <c r="K28" s="36"/>
      <c r="L28" s="36">
        <v>60</v>
      </c>
      <c r="M28" s="59">
        <v>170</v>
      </c>
      <c r="N28" s="59"/>
      <c r="O28" s="100">
        <f>SUM(C28:M28)</f>
        <v>490</v>
      </c>
      <c r="P28" s="115" t="s">
        <v>48</v>
      </c>
      <c r="R28" s="245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</row>
    <row r="29" spans="1:28" x14ac:dyDescent="0.2">
      <c r="A29" s="257"/>
      <c r="B29" s="116" t="s">
        <v>45</v>
      </c>
      <c r="C29" s="117">
        <f t="shared" ref="C29:L29" si="4">RANK(S22,S6:S57,0)</f>
        <v>2</v>
      </c>
      <c r="D29" s="117">
        <f t="shared" si="4"/>
        <v>3</v>
      </c>
      <c r="E29" s="117">
        <f t="shared" si="4"/>
        <v>4</v>
      </c>
      <c r="F29" s="117">
        <f t="shared" si="4"/>
        <v>2</v>
      </c>
      <c r="G29" s="117">
        <f t="shared" si="4"/>
        <v>2</v>
      </c>
      <c r="H29" s="117">
        <f t="shared" si="4"/>
        <v>3</v>
      </c>
      <c r="I29" s="117">
        <f t="shared" si="4"/>
        <v>3</v>
      </c>
      <c r="J29" s="117">
        <f t="shared" si="4"/>
        <v>3</v>
      </c>
      <c r="K29" s="117">
        <f t="shared" si="4"/>
        <v>3</v>
      </c>
      <c r="L29" s="117">
        <f t="shared" si="4"/>
        <v>2</v>
      </c>
      <c r="M29" s="118"/>
      <c r="N29" s="118"/>
      <c r="O29" s="110">
        <f>IF(O27&gt;0, O27*243.903, "0")</f>
        <v>10121.9745</v>
      </c>
      <c r="P29" s="119" t="s">
        <v>49</v>
      </c>
      <c r="R29" s="246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</row>
    <row r="30" spans="1:28" ht="4.5" customHeight="1" x14ac:dyDescent="0.2">
      <c r="A30" s="120"/>
      <c r="B30" s="121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33"/>
      <c r="P30" s="123"/>
      <c r="R30" s="282" t="s">
        <v>22</v>
      </c>
      <c r="S30" s="236">
        <f>IF(COUNT(C37:C37) &gt; 2, SUM(C37:C37)-MIN(C37:C37)-SMALL(C37:C37,2), SUM(C37:C37))</f>
        <v>5.5</v>
      </c>
      <c r="T30" s="236">
        <f>IF(COUNT(C37:D37) &gt; 2, SUM(C37:D37)-MIN(C37:D37)-SMALL(C37:D37,2), SUM(C37:D37))</f>
        <v>12</v>
      </c>
      <c r="U30" s="236">
        <f>IF(COUNT(C37:E37) &gt; 2, SUM(C37:E37)-MIN(C37:E37)-SMALL(C37:E37,2), SUM(C37:E37))</f>
        <v>6.5</v>
      </c>
      <c r="V30" s="236">
        <f>IF(COUNT(C37:F37) &gt; 2, SUM(C37:F37)-MIN(C37:F37)-SMALL(C37:F37,2), SUM(C37:F37))</f>
        <v>12</v>
      </c>
      <c r="W30" s="236">
        <f>IF(COUNT(C37:G37) &gt; 2, SUM(C37:G37)-MIN(C37:G37)-SMALL(C37:G37,2), SUM(C37:G37))</f>
        <v>17</v>
      </c>
      <c r="X30" s="236">
        <f>IF(COUNT(C37:H37) &gt; 2, SUM(C37:H37)-MIN(C37:H37)-SMALL(C37:H37,2), SUM(C37:H37))</f>
        <v>23.5</v>
      </c>
      <c r="Y30" s="236">
        <f>IF(COUNT(C37:I37) &gt; 2, SUM(C37:I37)-MIN(C37:I37)-SMALL(C37:I37,2), SUM(C37:I37))</f>
        <v>28.5</v>
      </c>
      <c r="Z30" s="236">
        <f>IF(COUNT(C37:J37) &gt; 2, SUM(C37:J37)-MIN(C37:J37)-SMALL(C37:J37,2), SUM(C37:J37))</f>
        <v>35</v>
      </c>
      <c r="AA30" s="236">
        <f>IF(COUNT(C37:K37) &gt; 2, SUM(C37:K37)-MIN(C37:K37)-SMALL(C37:K37,2), SUM(C37:K37))</f>
        <v>39</v>
      </c>
      <c r="AB30" s="236">
        <f>IF(COUNT(C37:L37) &gt; 2, SUM(C37:L37)-MIN(C37:L37)-SMALL(C37:L37,2), SUM(C37:L37))</f>
        <v>41.5</v>
      </c>
    </row>
    <row r="31" spans="1:28" x14ac:dyDescent="0.2">
      <c r="A31" s="252" t="s">
        <v>24</v>
      </c>
      <c r="B31" s="124" t="s">
        <v>4</v>
      </c>
      <c r="C31" s="125">
        <v>11</v>
      </c>
      <c r="D31" s="125">
        <v>11</v>
      </c>
      <c r="E31" s="125">
        <v>6</v>
      </c>
      <c r="F31" s="125">
        <v>8</v>
      </c>
      <c r="G31" s="125">
        <v>9</v>
      </c>
      <c r="H31" s="125">
        <v>10</v>
      </c>
      <c r="I31" s="125">
        <v>0</v>
      </c>
      <c r="J31" s="125">
        <v>0</v>
      </c>
      <c r="K31" s="125">
        <v>11</v>
      </c>
      <c r="L31" s="125">
        <v>5</v>
      </c>
      <c r="M31" s="109"/>
      <c r="N31" s="125"/>
      <c r="O31" s="126">
        <f>SUM(C32:L32)</f>
        <v>20.5</v>
      </c>
      <c r="P31" s="127" t="s">
        <v>46</v>
      </c>
      <c r="R31" s="283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</row>
    <row r="32" spans="1:28" x14ac:dyDescent="0.2">
      <c r="A32" s="253"/>
      <c r="B32" s="128" t="s">
        <v>5</v>
      </c>
      <c r="C32" s="125">
        <v>1.5</v>
      </c>
      <c r="D32" s="125">
        <v>1.5</v>
      </c>
      <c r="E32" s="125">
        <v>4</v>
      </c>
      <c r="F32" s="125">
        <v>3</v>
      </c>
      <c r="G32" s="125">
        <v>2.5</v>
      </c>
      <c r="H32" s="125">
        <v>2</v>
      </c>
      <c r="I32" s="125">
        <v>0</v>
      </c>
      <c r="J32" s="125">
        <v>0</v>
      </c>
      <c r="K32" s="125">
        <v>1.5</v>
      </c>
      <c r="L32" s="125">
        <v>4.5</v>
      </c>
      <c r="M32" s="109"/>
      <c r="N32" s="109"/>
      <c r="O32" s="126">
        <f>IF(COUNT(C32:L32) &gt; 2, SUM(C32:L32)-MIN(C32:L32)-SMALL(C32:L32,2), SUM(C32:L32))</f>
        <v>20.5</v>
      </c>
      <c r="P32" s="129" t="s">
        <v>57</v>
      </c>
      <c r="R32" s="283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</row>
    <row r="33" spans="1:28" x14ac:dyDescent="0.2">
      <c r="A33" s="253"/>
      <c r="B33" s="128" t="s">
        <v>6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38"/>
      <c r="N33" s="38"/>
      <c r="O33" s="99">
        <f>SUM(C33:M33)</f>
        <v>0</v>
      </c>
      <c r="P33" s="129" t="s">
        <v>48</v>
      </c>
      <c r="R33" s="284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</row>
    <row r="34" spans="1:28" x14ac:dyDescent="0.2">
      <c r="A34" s="254"/>
      <c r="B34" s="130" t="s">
        <v>45</v>
      </c>
      <c r="C34" s="131">
        <f t="shared" ref="C34:L34" si="5">RANK(S26,S6:S57,0)</f>
        <v>10</v>
      </c>
      <c r="D34" s="131">
        <f t="shared" si="5"/>
        <v>11</v>
      </c>
      <c r="E34" s="131">
        <f t="shared" si="5"/>
        <v>10</v>
      </c>
      <c r="F34" s="131">
        <f t="shared" si="5"/>
        <v>12</v>
      </c>
      <c r="G34" s="131">
        <f t="shared" si="5"/>
        <v>11</v>
      </c>
      <c r="H34" s="131">
        <f t="shared" si="5"/>
        <v>11</v>
      </c>
      <c r="I34" s="131">
        <f t="shared" si="5"/>
        <v>12</v>
      </c>
      <c r="J34" s="131">
        <f t="shared" si="5"/>
        <v>12</v>
      </c>
      <c r="K34" s="131">
        <f t="shared" si="5"/>
        <v>12</v>
      </c>
      <c r="L34" s="131">
        <f t="shared" si="5"/>
        <v>11</v>
      </c>
      <c r="M34" s="118"/>
      <c r="N34" s="118"/>
      <c r="O34" s="126">
        <f>IF(O32&gt;0, O32*243.903, "0")</f>
        <v>5000.0114999999996</v>
      </c>
      <c r="P34" s="132" t="s">
        <v>49</v>
      </c>
      <c r="R34" s="244" t="s">
        <v>150</v>
      </c>
      <c r="S34" s="236">
        <f>IF(COUNT(C42:C42) &gt; 2, SUM(C42:C42)-MIN(C42:C42)-SMALL(C42:C42,2), SUM(C42:C42))</f>
        <v>4.5</v>
      </c>
      <c r="T34" s="236">
        <f>IF(COUNT(C42:D42) &gt; 2, SUM(C42:D42)-MIN(C42:D42)-SMALL(C42:D42,2), SUM(C42:D42))</f>
        <v>8.5</v>
      </c>
      <c r="U34" s="236">
        <f>IF(COUNT(C42:E42) &gt; 2, SUM(C42:E42)-MIN(C42:E42)-SMALL(C42:E42,2), SUM(C42:E42))</f>
        <v>4.5</v>
      </c>
      <c r="V34" s="236">
        <f>IF(COUNT(C42:F42) &gt; 2, SUM(C42:F42)-MIN(C42:F42)-SMALL(C42:F42,2), SUM(C42:F42))</f>
        <v>8.5</v>
      </c>
      <c r="W34" s="236">
        <f>IF(COUNT(C42:G42) &gt; 2, SUM(C42:G42)-MIN(C42:G42)-SMALL(C42:G42,2), SUM(C42:G42))</f>
        <v>15</v>
      </c>
      <c r="X34" s="236">
        <f>IF(COUNT(C42:H42) &gt; 2, SUM(C42:H42)-MIN(C42:H42)-SMALL(C42:H42,2), SUM(C42:H42))</f>
        <v>18</v>
      </c>
      <c r="Y34" s="236">
        <f>IF(COUNT(C42:I42) &gt; 2, SUM(C42:I42)-MIN(C42:I42)-SMALL(C42:I42,2), SUM(C42:I42))</f>
        <v>22.5</v>
      </c>
      <c r="Z34" s="236">
        <f>IF(COUNT(C42:J42) &gt; 2, SUM(C42:J42)-MIN(C42:J42)-SMALL(C42:J42,2), SUM(C42:J42))</f>
        <v>28.5</v>
      </c>
      <c r="AA34" s="236">
        <f>IF(COUNT(C42:K42) &gt; 2, SUM(C42:K42)-MIN(C42:K42)-SMALL(C42:K42,2), SUM(C42:K42))</f>
        <v>30.5</v>
      </c>
      <c r="AB34" s="236">
        <f>IF(COUNT(C42:L42) &gt; 2, SUM(C42:L42)-MIN(C42:L42)-SMALL(C42:L42,2), SUM(C42:L42))</f>
        <v>32.5</v>
      </c>
    </row>
    <row r="35" spans="1:28" ht="4.5" customHeight="1" x14ac:dyDescent="0.2">
      <c r="A35" s="120"/>
      <c r="B35" s="121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33"/>
      <c r="P35" s="123"/>
      <c r="R35" s="245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</row>
    <row r="36" spans="1:28" x14ac:dyDescent="0.2">
      <c r="A36" s="255" t="s">
        <v>22</v>
      </c>
      <c r="B36" s="107" t="s">
        <v>4</v>
      </c>
      <c r="C36" s="108">
        <v>3</v>
      </c>
      <c r="D36" s="108">
        <v>1</v>
      </c>
      <c r="E36" s="108">
        <v>4</v>
      </c>
      <c r="F36" s="108">
        <v>6</v>
      </c>
      <c r="G36" s="108">
        <v>12</v>
      </c>
      <c r="H36" s="108">
        <v>1</v>
      </c>
      <c r="I36" s="108">
        <v>4</v>
      </c>
      <c r="J36" s="108">
        <v>1</v>
      </c>
      <c r="K36" s="108">
        <v>9</v>
      </c>
      <c r="L36" s="108">
        <v>9</v>
      </c>
      <c r="M36" s="109"/>
      <c r="N36" s="108"/>
      <c r="O36" s="110">
        <f>SUM(C37:L37)</f>
        <v>45</v>
      </c>
      <c r="P36" s="111" t="s">
        <v>46</v>
      </c>
      <c r="R36" s="245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</row>
    <row r="37" spans="1:28" x14ac:dyDescent="0.2">
      <c r="A37" s="256"/>
      <c r="B37" s="112" t="s">
        <v>5</v>
      </c>
      <c r="C37" s="113">
        <v>5.5</v>
      </c>
      <c r="D37" s="113">
        <v>6.5</v>
      </c>
      <c r="E37" s="113">
        <v>5</v>
      </c>
      <c r="F37" s="113">
        <v>4</v>
      </c>
      <c r="G37" s="113">
        <v>1</v>
      </c>
      <c r="H37" s="113">
        <v>6.5</v>
      </c>
      <c r="I37" s="113">
        <v>5</v>
      </c>
      <c r="J37" s="113">
        <v>6.5</v>
      </c>
      <c r="K37" s="113">
        <v>2.5</v>
      </c>
      <c r="L37" s="113">
        <v>2.5</v>
      </c>
      <c r="M37" s="114"/>
      <c r="N37" s="114"/>
      <c r="O37" s="110">
        <f>IF(COUNT(C37:L37) &gt; 2, SUM(C37:L37)-MIN(C37:L37)-SMALL(C37:L37,2), SUM(C37:L37))</f>
        <v>41.5</v>
      </c>
      <c r="P37" s="115" t="s">
        <v>57</v>
      </c>
      <c r="R37" s="24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</row>
    <row r="38" spans="1:28" x14ac:dyDescent="0.2">
      <c r="A38" s="256"/>
      <c r="B38" s="112" t="s">
        <v>6</v>
      </c>
      <c r="C38" s="36">
        <v>40</v>
      </c>
      <c r="D38" s="36">
        <v>110</v>
      </c>
      <c r="E38" s="36">
        <v>20</v>
      </c>
      <c r="F38" s="36"/>
      <c r="G38" s="36"/>
      <c r="H38" s="36">
        <v>100</v>
      </c>
      <c r="I38" s="36">
        <v>20</v>
      </c>
      <c r="J38" s="36">
        <v>100</v>
      </c>
      <c r="K38" s="36"/>
      <c r="L38" s="36"/>
      <c r="M38" s="59">
        <v>170</v>
      </c>
      <c r="N38" s="59"/>
      <c r="O38" s="100">
        <f>SUM(C38:M38)</f>
        <v>560</v>
      </c>
      <c r="P38" s="115" t="s">
        <v>48</v>
      </c>
      <c r="R38" s="278" t="s">
        <v>142</v>
      </c>
      <c r="S38" s="236">
        <f>IF(COUNT(C47:C47) &gt; 2, SUM(C47:C47)-MIN(C47:C47)-SMALL(C47:C47,2), SUM(C47:C47))</f>
        <v>4</v>
      </c>
      <c r="T38" s="236">
        <f>IF(COUNT(C47:D47) &gt; 2, SUM(C47:D47)-MIN(C47:D47)-SMALL(C47:D47,2), SUM(C47:D47))</f>
        <v>5</v>
      </c>
      <c r="U38" s="236">
        <f>IF(COUNT(C47:E47) &gt; 2, SUM(C47:E47)-MIN(C47:E47)-SMALL(C47:E47,2), SUM(C47:E47))</f>
        <v>6.5</v>
      </c>
      <c r="V38" s="236">
        <f>IF(COUNT(C47:F47) &gt; 2, SUM(C47:F47)-MIN(C47:F47)-SMALL(C47:F47,2), SUM(C47:F47))</f>
        <v>12</v>
      </c>
      <c r="W38" s="236">
        <f>IF(COUNT(C47:G47) &gt; 2, SUM(C47:G47)-MIN(C47:G47)-SMALL(C47:G47,2), SUM(C47:G47))</f>
        <v>16.5</v>
      </c>
      <c r="X38" s="236">
        <f>IF(COUNT(C47:H47) &gt; 2, SUM(C47:H47)-MIN(C47:H47)-SMALL(C47:H47,2), SUM(C47:H47))</f>
        <v>21</v>
      </c>
      <c r="Y38" s="236">
        <f>IF(COUNT(C47:I47) &gt; 2, SUM(C47:I47)-MIN(C47:I47)-SMALL(C47:I47,2), SUM(C47:I47))</f>
        <v>25</v>
      </c>
      <c r="Z38" s="236">
        <f>IF(COUNT(C47:J47) &gt; 2, SUM(C47:J47)-MIN(C47:J47)-SMALL(C47:J47,2), SUM(C47:J47))</f>
        <v>28.5</v>
      </c>
      <c r="AA38" s="236">
        <f>IF(COUNT(C47:K47) &gt; 2, SUM(C47:K47)-MIN(C47:K47)-SMALL(C47:K47,2), SUM(C47:K47))</f>
        <v>32</v>
      </c>
      <c r="AB38" s="236">
        <f>IF(COUNT(C47:L47) &gt; 2, SUM(C47:L47)-MIN(C47:L47)-SMALL(C47:L47,2), SUM(C47:L47))</f>
        <v>35</v>
      </c>
    </row>
    <row r="39" spans="1:28" x14ac:dyDescent="0.2">
      <c r="A39" s="257"/>
      <c r="B39" s="116" t="s">
        <v>45</v>
      </c>
      <c r="C39" s="117">
        <f t="shared" ref="C39:L39" si="6">RANK(S30,S6:S57,0)</f>
        <v>3</v>
      </c>
      <c r="D39" s="117">
        <f t="shared" si="6"/>
        <v>1</v>
      </c>
      <c r="E39" s="117">
        <f t="shared" si="6"/>
        <v>1</v>
      </c>
      <c r="F39" s="117">
        <f t="shared" si="6"/>
        <v>2</v>
      </c>
      <c r="G39" s="117">
        <f t="shared" si="6"/>
        <v>3</v>
      </c>
      <c r="H39" s="117">
        <f t="shared" si="6"/>
        <v>1</v>
      </c>
      <c r="I39" s="117">
        <f t="shared" si="6"/>
        <v>2</v>
      </c>
      <c r="J39" s="117">
        <f t="shared" si="6"/>
        <v>1</v>
      </c>
      <c r="K39" s="117">
        <f t="shared" si="6"/>
        <v>2</v>
      </c>
      <c r="L39" s="117">
        <f t="shared" si="6"/>
        <v>2</v>
      </c>
      <c r="M39" s="118"/>
      <c r="N39" s="118"/>
      <c r="O39" s="110">
        <f>IF(O37&gt;0, O37*243.903, "0")</f>
        <v>10121.9745</v>
      </c>
      <c r="P39" s="119" t="s">
        <v>49</v>
      </c>
      <c r="R39" s="279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</row>
    <row r="40" spans="1:28" ht="4.5" customHeight="1" x14ac:dyDescent="0.2">
      <c r="A40" s="120"/>
      <c r="B40" s="121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33"/>
      <c r="P40" s="123"/>
      <c r="R40" s="279"/>
      <c r="S40" s="236"/>
      <c r="T40" s="236"/>
      <c r="U40" s="236"/>
      <c r="V40" s="236"/>
      <c r="W40" s="236"/>
      <c r="X40" s="236"/>
      <c r="Y40" s="236"/>
      <c r="Z40" s="236"/>
      <c r="AA40" s="236"/>
      <c r="AB40" s="236"/>
    </row>
    <row r="41" spans="1:28" x14ac:dyDescent="0.2">
      <c r="A41" s="252" t="s">
        <v>150</v>
      </c>
      <c r="B41" s="124" t="s">
        <v>4</v>
      </c>
      <c r="C41" s="125">
        <v>5</v>
      </c>
      <c r="D41" s="125">
        <v>6</v>
      </c>
      <c r="E41" s="125">
        <v>10</v>
      </c>
      <c r="F41" s="125">
        <v>12</v>
      </c>
      <c r="G41" s="125">
        <v>1</v>
      </c>
      <c r="H41" s="125">
        <v>8</v>
      </c>
      <c r="I41" s="125">
        <v>5</v>
      </c>
      <c r="J41" s="125">
        <v>2</v>
      </c>
      <c r="K41" s="125">
        <v>12</v>
      </c>
      <c r="L41" s="125">
        <v>10</v>
      </c>
      <c r="M41" s="109"/>
      <c r="N41" s="125"/>
      <c r="O41" s="126">
        <f>SUM(C42:L42)</f>
        <v>34.5</v>
      </c>
      <c r="P41" s="127" t="s">
        <v>46</v>
      </c>
      <c r="R41" s="280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</row>
    <row r="42" spans="1:28" x14ac:dyDescent="0.2">
      <c r="A42" s="253"/>
      <c r="B42" s="128" t="s">
        <v>5</v>
      </c>
      <c r="C42" s="125">
        <v>4.5</v>
      </c>
      <c r="D42" s="125">
        <v>4</v>
      </c>
      <c r="E42" s="125">
        <v>2</v>
      </c>
      <c r="F42" s="125">
        <v>1</v>
      </c>
      <c r="G42" s="125">
        <v>6.5</v>
      </c>
      <c r="H42" s="125">
        <v>3</v>
      </c>
      <c r="I42" s="125">
        <v>4.5</v>
      </c>
      <c r="J42" s="125">
        <v>6</v>
      </c>
      <c r="K42" s="125">
        <v>1</v>
      </c>
      <c r="L42" s="125">
        <v>2</v>
      </c>
      <c r="M42" s="109"/>
      <c r="N42" s="109"/>
      <c r="O42" s="126">
        <f>IF(COUNT(C42:L42) &gt; 2, SUM(C42:L42)-MIN(C42:L42)-SMALL(C42:L42,2), SUM(C42:L42))</f>
        <v>32.5</v>
      </c>
      <c r="P42" s="129" t="s">
        <v>57</v>
      </c>
      <c r="R42" s="244" t="s">
        <v>52</v>
      </c>
      <c r="S42" s="236">
        <f>IF(COUNT(C52:C52) &gt; 2, SUM(C52:C52)-MIN(C52:C52)-SMALL(C52:C52,2), SUM(C52:C52))</f>
        <v>1.5</v>
      </c>
      <c r="T42" s="236">
        <f>IF(COUNT(C52:D52) &gt; 2, SUM(C52:D52)-MIN(C52:D52)-SMALL(C52:D52,2), SUM(C52:D52))</f>
        <v>6</v>
      </c>
      <c r="U42" s="236">
        <f>IF(COUNT(C52:E52) &gt; 2, SUM(C52:E52)-MIN(C52:E52)-SMALL(C52:E52,2), SUM(C52:E52))</f>
        <v>4.5</v>
      </c>
      <c r="V42" s="236">
        <f>IF(COUNT(C52:F52) &gt; 2, SUM(C52:F52)-MIN(C52:F52)-SMALL(C52:F52,2), SUM(C52:F52))</f>
        <v>8</v>
      </c>
      <c r="W42" s="236">
        <f>IF(COUNT(C52:G52) &gt; 2, SUM(C52:G52)-MIN(C52:G52)-SMALL(C52:G52,2), SUM(C52:G52))</f>
        <v>14</v>
      </c>
      <c r="X42" s="236">
        <f>IF(COUNT(C52:H52) &gt; 2, SUM(C52:H52)-MIN(C52:H52)-SMALL(C52:H52,2), SUM(C52:H52))</f>
        <v>18</v>
      </c>
      <c r="Y42" s="236">
        <f>IF(COUNT(C52:I52) &gt; 2, SUM(C52:I52)-MIN(C52:I52)-SMALL(C52:I52,2), SUM(C52:I52))</f>
        <v>21.5</v>
      </c>
      <c r="Z42" s="236">
        <f>IF(COUNT(C52:J52) &gt; 2, SUM(C52:J52)-MIN(C52:J52)-SMALL(C52:J52,2), SUM(C52:J52))</f>
        <v>27.5</v>
      </c>
      <c r="AA42" s="236">
        <f>IF(COUNT(C52:K52) &gt; 2, SUM(C52:K52)-MIN(C52:K52)-SMALL(C52:K52,2), SUM(C52:K52))</f>
        <v>31</v>
      </c>
      <c r="AB42" s="236">
        <f>IF(COUNT(C52:L52) &gt; 2, SUM(C52:L52)-MIN(C52:L52)-SMALL(C52:L52,2), SUM(C52:L52))</f>
        <v>32.5</v>
      </c>
    </row>
    <row r="43" spans="1:28" x14ac:dyDescent="0.2">
      <c r="A43" s="253"/>
      <c r="B43" s="128" t="s">
        <v>6</v>
      </c>
      <c r="C43" s="26"/>
      <c r="D43" s="26"/>
      <c r="E43" s="26"/>
      <c r="F43" s="26"/>
      <c r="G43" s="26">
        <v>100</v>
      </c>
      <c r="H43" s="26"/>
      <c r="I43" s="26"/>
      <c r="J43" s="26">
        <v>70</v>
      </c>
      <c r="K43" s="26"/>
      <c r="L43" s="26"/>
      <c r="M43" s="38"/>
      <c r="N43" s="38"/>
      <c r="O43" s="99">
        <f>SUM(C43:M43)</f>
        <v>170</v>
      </c>
      <c r="P43" s="129" t="s">
        <v>48</v>
      </c>
      <c r="R43" s="245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</row>
    <row r="44" spans="1:28" x14ac:dyDescent="0.2">
      <c r="A44" s="254"/>
      <c r="B44" s="130" t="s">
        <v>45</v>
      </c>
      <c r="C44" s="131">
        <f t="shared" ref="C44:L44" si="7">RANK(S34,S6:S57,0)</f>
        <v>5</v>
      </c>
      <c r="D44" s="131">
        <f t="shared" si="7"/>
        <v>5</v>
      </c>
      <c r="E44" s="131">
        <f t="shared" si="7"/>
        <v>7</v>
      </c>
      <c r="F44" s="131">
        <f t="shared" si="7"/>
        <v>8</v>
      </c>
      <c r="G44" s="131">
        <f t="shared" si="7"/>
        <v>5</v>
      </c>
      <c r="H44" s="131">
        <f t="shared" si="7"/>
        <v>6</v>
      </c>
      <c r="I44" s="131">
        <f t="shared" si="7"/>
        <v>6</v>
      </c>
      <c r="J44" s="131">
        <f t="shared" si="7"/>
        <v>4</v>
      </c>
      <c r="K44" s="131">
        <f t="shared" si="7"/>
        <v>7</v>
      </c>
      <c r="L44" s="131">
        <f t="shared" si="7"/>
        <v>7</v>
      </c>
      <c r="M44" s="118"/>
      <c r="N44" s="118"/>
      <c r="O44" s="126">
        <f>IF(O42&gt;0, O42*243.903, "0")</f>
        <v>7926.8474999999999</v>
      </c>
      <c r="P44" s="132" t="s">
        <v>49</v>
      </c>
      <c r="R44" s="245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</row>
    <row r="45" spans="1:28" ht="4.5" customHeight="1" x14ac:dyDescent="0.2">
      <c r="A45" s="122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33"/>
      <c r="P45" s="122"/>
      <c r="R45" s="24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</row>
    <row r="46" spans="1:28" x14ac:dyDescent="0.2">
      <c r="A46" s="267" t="s">
        <v>142</v>
      </c>
      <c r="B46" s="107" t="s">
        <v>4</v>
      </c>
      <c r="C46" s="117">
        <v>6</v>
      </c>
      <c r="D46" s="117">
        <v>12</v>
      </c>
      <c r="E46" s="117">
        <v>1</v>
      </c>
      <c r="F46" s="117">
        <v>3</v>
      </c>
      <c r="G46" s="117">
        <v>5</v>
      </c>
      <c r="H46" s="117">
        <v>5</v>
      </c>
      <c r="I46" s="117">
        <v>10</v>
      </c>
      <c r="J46" s="117">
        <v>7</v>
      </c>
      <c r="K46" s="117">
        <v>7</v>
      </c>
      <c r="L46" s="117">
        <v>8</v>
      </c>
      <c r="M46" s="118"/>
      <c r="N46" s="117"/>
      <c r="O46" s="110">
        <f>SUM(C47:L47)</f>
        <v>38</v>
      </c>
      <c r="P46" s="111" t="s">
        <v>46</v>
      </c>
      <c r="R46" s="282" t="s">
        <v>122</v>
      </c>
      <c r="S46" s="236">
        <f>IF(COUNT(C57:C57) &gt; 2, SUM(C57:C57)-MIN(C57:C57)-SMALL(C57:C57,2), SUM(C57:C57))</f>
        <v>0</v>
      </c>
      <c r="T46" s="236">
        <f>IF(COUNT(C57:D57) &gt; 2, SUM(C57:D57)-MIN(C57:D57)-SMALL(C57:D57,2), SUM(C57:D57))</f>
        <v>0.5</v>
      </c>
      <c r="U46" s="236">
        <f>IF(COUNT(C57:E57) &gt; 2, SUM(C57:E57)-MIN(C57:E57)-SMALL(C57:E57,2), SUM(C57:E57))</f>
        <v>4.5</v>
      </c>
      <c r="V46" s="236">
        <f>IF(COUNT(C57:F57) &gt; 2, SUM(C57:F57)-MIN(C57:F57)-SMALL(C57:F57,2), SUM(C57:F57))</f>
        <v>8</v>
      </c>
      <c r="W46" s="236">
        <f>IF(COUNT(C57:G57) &gt; 2, SUM(C57:G57)-MIN(C57:G57)-SMALL(C57:G57,2), SUM(C57:G57))</f>
        <v>8.5</v>
      </c>
      <c r="X46" s="236">
        <f>IF(COUNT(C57:H57) &gt; 2, SUM(C57:H57)-MIN(C57:H57)-SMALL(C57:H57,2), SUM(C57:H57))</f>
        <v>9.5</v>
      </c>
      <c r="Y46" s="236">
        <f>IF(COUNT(C57:I57) &gt; 2, SUM(C57:I57)-MIN(C57:I57)-SMALL(C57:I57,2), SUM(C57:I57))</f>
        <v>11</v>
      </c>
      <c r="Z46" s="236">
        <f>IF(COUNT(C57:J57) &gt; 2, SUM(C57:J57)-MIN(C57:J57)-SMALL(C57:J57,2), SUM(C57:J57))</f>
        <v>12</v>
      </c>
      <c r="AA46" s="236">
        <f>IF(COUNT(C57:K57) &gt; 2, SUM(C57:K57)-MIN(C57:K57)-SMALL(C57:K57,2), SUM(C57:K57))</f>
        <v>17.5</v>
      </c>
      <c r="AB46" s="236">
        <f>IF(COUNT(C57:L57) &gt; 2, SUM(C57:L57)-MIN(C57:L57)-SMALL(C57:L57,2), SUM(C57:L57))</f>
        <v>17.5</v>
      </c>
    </row>
    <row r="47" spans="1:28" x14ac:dyDescent="0.2">
      <c r="A47" s="268"/>
      <c r="B47" s="135" t="s">
        <v>5</v>
      </c>
      <c r="C47" s="117">
        <v>4</v>
      </c>
      <c r="D47" s="117">
        <v>1</v>
      </c>
      <c r="E47" s="117">
        <v>6.5</v>
      </c>
      <c r="F47" s="117">
        <v>5.5</v>
      </c>
      <c r="G47" s="117">
        <v>4.5</v>
      </c>
      <c r="H47" s="117">
        <v>4.5</v>
      </c>
      <c r="I47" s="117">
        <v>2</v>
      </c>
      <c r="J47" s="117">
        <v>3.5</v>
      </c>
      <c r="K47" s="117">
        <v>3.5</v>
      </c>
      <c r="L47" s="117">
        <v>3</v>
      </c>
      <c r="M47" s="118"/>
      <c r="N47" s="118"/>
      <c r="O47" s="110">
        <f>IF(COUNT(C47:L47) &gt; 2, SUM(C47:L47)-MIN(C47:L47)-SMALL(C47:L47,2), SUM(C47:L47))</f>
        <v>35</v>
      </c>
      <c r="P47" s="115" t="s">
        <v>57</v>
      </c>
      <c r="R47" s="283"/>
      <c r="S47" s="236"/>
      <c r="T47" s="236"/>
      <c r="U47" s="236"/>
      <c r="V47" s="236"/>
      <c r="W47" s="236"/>
      <c r="X47" s="236"/>
      <c r="Y47" s="236"/>
      <c r="Z47" s="236"/>
      <c r="AA47" s="236"/>
      <c r="AB47" s="236"/>
    </row>
    <row r="48" spans="1:28" x14ac:dyDescent="0.2">
      <c r="A48" s="268"/>
      <c r="B48" s="135" t="s">
        <v>6</v>
      </c>
      <c r="C48" s="36"/>
      <c r="D48" s="36"/>
      <c r="E48" s="36">
        <v>110</v>
      </c>
      <c r="F48" s="36">
        <v>50</v>
      </c>
      <c r="G48" s="36"/>
      <c r="H48" s="36"/>
      <c r="I48" s="36"/>
      <c r="J48" s="36"/>
      <c r="K48" s="36"/>
      <c r="L48" s="36"/>
      <c r="M48" s="117"/>
      <c r="N48" s="117"/>
      <c r="O48" s="100">
        <f>SUM(C48:M48)</f>
        <v>160</v>
      </c>
      <c r="P48" s="115" t="s">
        <v>48</v>
      </c>
      <c r="R48" s="283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</row>
    <row r="49" spans="1:28" x14ac:dyDescent="0.2">
      <c r="A49" s="269"/>
      <c r="B49" s="136" t="s">
        <v>45</v>
      </c>
      <c r="C49" s="117">
        <f t="shared" ref="C49:L49" si="8">RANK(S38,S6:S57,0)</f>
        <v>6</v>
      </c>
      <c r="D49" s="117">
        <f t="shared" si="8"/>
        <v>10</v>
      </c>
      <c r="E49" s="117">
        <f t="shared" si="8"/>
        <v>1</v>
      </c>
      <c r="F49" s="117">
        <f t="shared" si="8"/>
        <v>2</v>
      </c>
      <c r="G49" s="117">
        <f t="shared" si="8"/>
        <v>4</v>
      </c>
      <c r="H49" s="117">
        <f t="shared" si="8"/>
        <v>4</v>
      </c>
      <c r="I49" s="117">
        <f t="shared" si="8"/>
        <v>4</v>
      </c>
      <c r="J49" s="117">
        <f t="shared" si="8"/>
        <v>4</v>
      </c>
      <c r="K49" s="117">
        <f t="shared" si="8"/>
        <v>4</v>
      </c>
      <c r="L49" s="117">
        <f t="shared" si="8"/>
        <v>5</v>
      </c>
      <c r="M49" s="118"/>
      <c r="N49" s="118"/>
      <c r="O49" s="110">
        <f>IF(O47&gt;0, O47*243.903, "0")</f>
        <v>8536.6049999999996</v>
      </c>
      <c r="P49" s="119" t="s">
        <v>49</v>
      </c>
      <c r="R49" s="284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</row>
    <row r="50" spans="1:28" ht="4.5" customHeight="1" x14ac:dyDescent="0.2">
      <c r="A50" s="122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33"/>
      <c r="P50" s="122"/>
      <c r="R50" s="244" t="s">
        <v>17</v>
      </c>
      <c r="S50" s="236">
        <f>IF(COUNT(C62:C62) &gt; 2, SUM(C62:C62)-MIN(C62:C62)-SMALL(C62:C62,2), SUM(C62:C62))</f>
        <v>2.5</v>
      </c>
      <c r="T50" s="236">
        <f>IF(COUNT(C62:D62) &gt; 2, SUM(C62:D62)-MIN(C62:D62)-SMALL(C62:D62,2), SUM(C62:D62))</f>
        <v>6</v>
      </c>
      <c r="U50" s="236">
        <f>IF(COUNT(C62:E62) &gt; 2, SUM(C62:E62)-MIN(C62:E62)-SMALL(C62:E62,2), SUM(C62:E62))</f>
        <v>3.5</v>
      </c>
      <c r="V50" s="236">
        <f>IF(COUNT(C62:F62) &gt; 2, SUM(C62:F62)-MIN(C62:F62)-SMALL(C62:F62,2), SUM(C62:F62))</f>
        <v>8.5</v>
      </c>
      <c r="W50" s="236">
        <f>IF(COUNT(C62:G62) &gt; 2, SUM(C62:G62)-MIN(C62:G62)-SMALL(C62:G62,2), SUM(C62:G62))</f>
        <v>12</v>
      </c>
      <c r="X50" s="236">
        <f>IF(COUNT(C62:H62) &gt; 2, SUM(C62:H62)-MIN(C62:H62)-SMALL(C62:H62,2), SUM(C62:H62))</f>
        <v>15</v>
      </c>
      <c r="Y50" s="236">
        <f>IF(COUNT(C62:I62) &gt; 2, SUM(C62:I62)-MIN(C62:I62)-SMALL(C62:I62,2), SUM(C62:I62))</f>
        <v>21</v>
      </c>
      <c r="Z50" s="236">
        <f>IF(COUNT(C62:J62) &gt; 2, SUM(C62:J62)-MIN(C62:J62)-SMALL(C62:J62,2), SUM(C62:J62))</f>
        <v>23.5</v>
      </c>
      <c r="AA50" s="236">
        <f>IF(COUNT(C62:K62) &gt; 2, SUM(C62:K62)-MIN(C62:K62)-SMALL(C62:K62,2), SUM(C62:K62))</f>
        <v>28.5</v>
      </c>
      <c r="AB50" s="236">
        <f>IF(COUNT(C62:L62) &gt; 2, SUM(C62:L62)-MIN(C62:L62)-SMALL(C62:L62,2), SUM(C62:L62))</f>
        <v>34</v>
      </c>
    </row>
    <row r="51" spans="1:28" x14ac:dyDescent="0.2">
      <c r="A51" s="252" t="s">
        <v>52</v>
      </c>
      <c r="B51" s="124" t="s">
        <v>4</v>
      </c>
      <c r="C51" s="131">
        <v>10</v>
      </c>
      <c r="D51" s="131">
        <v>5</v>
      </c>
      <c r="E51" s="131">
        <v>7</v>
      </c>
      <c r="F51" s="131">
        <v>13</v>
      </c>
      <c r="G51" s="131">
        <v>2</v>
      </c>
      <c r="H51" s="131">
        <v>6</v>
      </c>
      <c r="I51" s="131">
        <v>7</v>
      </c>
      <c r="J51" s="131">
        <v>3</v>
      </c>
      <c r="K51" s="131">
        <v>7</v>
      </c>
      <c r="L51" s="131">
        <v>0</v>
      </c>
      <c r="M51" s="118"/>
      <c r="N51" s="131"/>
      <c r="O51" s="126">
        <f>SUM(C52:L52)</f>
        <v>33</v>
      </c>
      <c r="P51" s="127" t="s">
        <v>46</v>
      </c>
      <c r="R51" s="245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</row>
    <row r="52" spans="1:28" x14ac:dyDescent="0.2">
      <c r="A52" s="253"/>
      <c r="B52" s="128" t="s">
        <v>5</v>
      </c>
      <c r="C52" s="131">
        <v>1.5</v>
      </c>
      <c r="D52" s="131">
        <v>4.5</v>
      </c>
      <c r="E52" s="131">
        <v>3.5</v>
      </c>
      <c r="F52" s="131">
        <v>0.5</v>
      </c>
      <c r="G52" s="131">
        <v>6</v>
      </c>
      <c r="H52" s="131">
        <v>4</v>
      </c>
      <c r="I52" s="131">
        <v>3.5</v>
      </c>
      <c r="J52" s="131">
        <v>6</v>
      </c>
      <c r="K52" s="131">
        <v>3.5</v>
      </c>
      <c r="L52" s="131">
        <v>0</v>
      </c>
      <c r="M52" s="118"/>
      <c r="N52" s="118"/>
      <c r="O52" s="126">
        <f>IF(COUNT(C52:L52) &gt; 2, SUM(C52:L52)-MIN(C52:L52)-SMALL(C52:L52,2), SUM(C52:L52))</f>
        <v>32.5</v>
      </c>
      <c r="P52" s="129" t="s">
        <v>57</v>
      </c>
      <c r="R52" s="245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</row>
    <row r="53" spans="1:28" x14ac:dyDescent="0.2">
      <c r="A53" s="253"/>
      <c r="B53" s="128" t="s">
        <v>6</v>
      </c>
      <c r="C53" s="26"/>
      <c r="D53" s="26"/>
      <c r="E53" s="26"/>
      <c r="F53" s="26"/>
      <c r="G53" s="26">
        <v>70</v>
      </c>
      <c r="H53" s="26"/>
      <c r="I53" s="26"/>
      <c r="J53" s="26">
        <v>50</v>
      </c>
      <c r="K53" s="26"/>
      <c r="L53" s="26"/>
      <c r="M53" s="137"/>
      <c r="N53" s="131"/>
      <c r="O53" s="99">
        <f>SUM(C53:M53)</f>
        <v>120</v>
      </c>
      <c r="P53" s="129" t="s">
        <v>48</v>
      </c>
      <c r="R53" s="246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</row>
    <row r="54" spans="1:28" x14ac:dyDescent="0.2">
      <c r="A54" s="253"/>
      <c r="B54" s="130" t="s">
        <v>45</v>
      </c>
      <c r="C54" s="131">
        <f t="shared" ref="C54:L54" si="9">RANK(S42,S6:S57,0)</f>
        <v>10</v>
      </c>
      <c r="D54" s="131">
        <f t="shared" si="9"/>
        <v>8</v>
      </c>
      <c r="E54" s="131">
        <f t="shared" si="9"/>
        <v>7</v>
      </c>
      <c r="F54" s="131">
        <f t="shared" si="9"/>
        <v>10</v>
      </c>
      <c r="G54" s="131">
        <f t="shared" si="9"/>
        <v>6</v>
      </c>
      <c r="H54" s="131">
        <f t="shared" si="9"/>
        <v>6</v>
      </c>
      <c r="I54" s="131">
        <f t="shared" si="9"/>
        <v>8</v>
      </c>
      <c r="J54" s="131">
        <f t="shared" si="9"/>
        <v>6</v>
      </c>
      <c r="K54" s="131">
        <f t="shared" si="9"/>
        <v>6</v>
      </c>
      <c r="L54" s="131">
        <f t="shared" si="9"/>
        <v>7</v>
      </c>
      <c r="M54" s="118"/>
      <c r="N54" s="118"/>
      <c r="O54" s="126">
        <f>IF(O52&gt;0, O52*243.903, "0")</f>
        <v>7926.8474999999999</v>
      </c>
      <c r="P54" s="132" t="s">
        <v>49</v>
      </c>
      <c r="R54" s="278" t="s">
        <v>110</v>
      </c>
      <c r="S54" s="237">
        <f>IF(COUNT(C67:C67) &gt; 2, SUM(C67:C67)-MIN(C67:C67)-SMALL(C67:C67,2), SUM(C67:C67))</f>
        <v>0</v>
      </c>
      <c r="T54" s="237">
        <f>IF(COUNT(C67:D67) &gt; 2, SUM(C67:D67)-MIN(C67:D67)-SMALL(C67:D67,2), SUM(C67:D67))</f>
        <v>2</v>
      </c>
      <c r="U54" s="237">
        <f>IF(COUNT(C67:E67) &gt; 2, SUM(C67:E67)-MIN(C67:E67)-SMALL(C67:E67,2), SUM(C67:E67))</f>
        <v>2</v>
      </c>
      <c r="V54" s="237">
        <f>IF(COUNT(C67:F67) &gt; 2, SUM(C67:F67)-MIN(C67:F67)-SMALL(C67:F67,2), SUM(C67:F67))</f>
        <v>4.5</v>
      </c>
      <c r="W54" s="237">
        <f>IF(COUNT(C67:G67) &gt; 2, SUM(C67:G67)-MIN(C67:G67)-SMALL(C67:G67,2), SUM(C67:G67))</f>
        <v>9.5</v>
      </c>
      <c r="X54" s="237">
        <f>IF(COUNT(C67:H67) &gt; 2, SUM(C67:H67)-MIN(C67:H67)-SMALL(C67:H67,2), SUM(C67:H67))</f>
        <v>10.5</v>
      </c>
      <c r="Y54" s="237">
        <f>IF(COUNT(C67:I67) &gt; 2, SUM(C67:I67)-MIN(C67:I67)-SMALL(C67:I67,2), SUM(C67:I67))</f>
        <v>13.5</v>
      </c>
      <c r="Z54" s="237">
        <f>IF(COUNT(C67:J67) &gt; 2, SUM(C67:J67)-MIN(C67:J67)-SMALL(C67:J67,2), SUM(C67:J67))</f>
        <v>15</v>
      </c>
      <c r="AA54" s="237">
        <f>IF(COUNT(C67:K67) &gt; 2, SUM(C67:K67)-MIN(C67:K67)-SMALL(C67:K67,2), SUM(C67:K67))</f>
        <v>15</v>
      </c>
      <c r="AB54" s="237">
        <f>IF(COUNT(C67:L67) &gt; 2, SUM(C67:L67)-MIN(C67:L67)-SMALL(C67:L67,2), SUM(C67:L67))</f>
        <v>15</v>
      </c>
    </row>
    <row r="55" spans="1:28" ht="4.5" customHeight="1" x14ac:dyDescent="0.2">
      <c r="A55" s="120"/>
      <c r="B55" s="121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33"/>
      <c r="P55" s="123"/>
      <c r="R55" s="279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</row>
    <row r="56" spans="1:28" x14ac:dyDescent="0.2">
      <c r="A56" s="255" t="s">
        <v>122</v>
      </c>
      <c r="B56" s="107" t="s">
        <v>4</v>
      </c>
      <c r="C56" s="108">
        <v>0</v>
      </c>
      <c r="D56" s="108">
        <v>13</v>
      </c>
      <c r="E56" s="108">
        <v>5</v>
      </c>
      <c r="F56" s="108">
        <v>7</v>
      </c>
      <c r="G56" s="108">
        <v>0</v>
      </c>
      <c r="H56" s="108">
        <v>12</v>
      </c>
      <c r="I56" s="108">
        <v>11</v>
      </c>
      <c r="J56" s="108">
        <v>12</v>
      </c>
      <c r="K56" s="108">
        <v>3</v>
      </c>
      <c r="L56" s="108">
        <v>0</v>
      </c>
      <c r="M56" s="109"/>
      <c r="N56" s="108"/>
      <c r="O56" s="110">
        <f>SUM(C57:L57)</f>
        <v>17.5</v>
      </c>
      <c r="P56" s="111" t="s">
        <v>46</v>
      </c>
      <c r="R56" s="279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</row>
    <row r="57" spans="1:28" x14ac:dyDescent="0.2">
      <c r="A57" s="256"/>
      <c r="B57" s="112" t="s">
        <v>5</v>
      </c>
      <c r="C57" s="108">
        <v>0</v>
      </c>
      <c r="D57" s="108">
        <v>0.5</v>
      </c>
      <c r="E57" s="108">
        <v>4.5</v>
      </c>
      <c r="F57" s="108">
        <v>3.5</v>
      </c>
      <c r="G57" s="108">
        <v>0</v>
      </c>
      <c r="H57" s="108">
        <v>1</v>
      </c>
      <c r="I57" s="108">
        <v>1.5</v>
      </c>
      <c r="J57" s="108">
        <v>1</v>
      </c>
      <c r="K57" s="108">
        <v>5.5</v>
      </c>
      <c r="L57" s="108">
        <v>0</v>
      </c>
      <c r="M57" s="109"/>
      <c r="N57" s="109"/>
      <c r="O57" s="110">
        <f>IF(COUNT(C57:L57) &gt; 2, SUM(C57:L57)-MIN(C57:L57)-SMALL(C57:L57,2), SUM(C57:L57))</f>
        <v>17.5</v>
      </c>
      <c r="P57" s="115" t="s">
        <v>57</v>
      </c>
      <c r="R57" s="280"/>
      <c r="S57" s="239"/>
      <c r="T57" s="239"/>
      <c r="U57" s="239"/>
      <c r="V57" s="239"/>
      <c r="W57" s="239"/>
      <c r="X57" s="239"/>
      <c r="Y57" s="239"/>
      <c r="Z57" s="239"/>
      <c r="AA57" s="239"/>
      <c r="AB57" s="239"/>
    </row>
    <row r="58" spans="1:28" x14ac:dyDescent="0.2">
      <c r="A58" s="256"/>
      <c r="B58" s="112" t="s">
        <v>6</v>
      </c>
      <c r="C58" s="36"/>
      <c r="D58" s="36"/>
      <c r="E58" s="36"/>
      <c r="F58" s="36"/>
      <c r="G58" s="36"/>
      <c r="H58" s="36"/>
      <c r="I58" s="36"/>
      <c r="J58" s="36"/>
      <c r="K58" s="36">
        <v>50</v>
      </c>
      <c r="L58" s="36"/>
      <c r="M58" s="59"/>
      <c r="N58" s="59"/>
      <c r="O58" s="100">
        <f>SUM(C58:M58)</f>
        <v>50</v>
      </c>
      <c r="P58" s="115" t="s">
        <v>48</v>
      </c>
    </row>
    <row r="59" spans="1:28" x14ac:dyDescent="0.2">
      <c r="A59" s="257"/>
      <c r="B59" s="116" t="s">
        <v>45</v>
      </c>
      <c r="C59" s="117">
        <f t="shared" ref="C59:L59" si="10">RANK(S46,S6:S57,0)</f>
        <v>12</v>
      </c>
      <c r="D59" s="117">
        <f t="shared" si="10"/>
        <v>13</v>
      </c>
      <c r="E59" s="117">
        <f t="shared" si="10"/>
        <v>7</v>
      </c>
      <c r="F59" s="117">
        <f t="shared" si="10"/>
        <v>10</v>
      </c>
      <c r="G59" s="117">
        <f t="shared" si="10"/>
        <v>13</v>
      </c>
      <c r="H59" s="117">
        <f t="shared" si="10"/>
        <v>13</v>
      </c>
      <c r="I59" s="117">
        <f t="shared" si="10"/>
        <v>13</v>
      </c>
      <c r="J59" s="117">
        <f t="shared" si="10"/>
        <v>13</v>
      </c>
      <c r="K59" s="117">
        <f t="shared" si="10"/>
        <v>11</v>
      </c>
      <c r="L59" s="117">
        <f t="shared" si="10"/>
        <v>12</v>
      </c>
      <c r="M59" s="118"/>
      <c r="N59" s="118"/>
      <c r="O59" s="110">
        <f>IF(O57&gt;0, O57*243.903, "0")</f>
        <v>4268.3024999999998</v>
      </c>
      <c r="P59" s="119" t="s">
        <v>49</v>
      </c>
    </row>
    <row r="60" spans="1:28" ht="4.5" customHeight="1" x14ac:dyDescent="0.2">
      <c r="A60" s="120"/>
      <c r="B60" s="121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33"/>
      <c r="P60" s="123"/>
    </row>
    <row r="61" spans="1:28" x14ac:dyDescent="0.2">
      <c r="A61" s="252" t="s">
        <v>17</v>
      </c>
      <c r="B61" s="124" t="s">
        <v>4</v>
      </c>
      <c r="C61" s="125">
        <v>9</v>
      </c>
      <c r="D61" s="125">
        <v>7</v>
      </c>
      <c r="E61" s="125">
        <v>8</v>
      </c>
      <c r="F61" s="125">
        <v>4</v>
      </c>
      <c r="G61" s="125">
        <v>7</v>
      </c>
      <c r="H61" s="125">
        <v>9</v>
      </c>
      <c r="I61" s="125">
        <v>2</v>
      </c>
      <c r="J61" s="125">
        <v>10</v>
      </c>
      <c r="K61" s="125">
        <v>4</v>
      </c>
      <c r="L61" s="125">
        <v>3</v>
      </c>
      <c r="M61" s="109"/>
      <c r="N61" s="125"/>
      <c r="O61" s="126">
        <f>SUM(C62:L62)</f>
        <v>38.5</v>
      </c>
      <c r="P61" s="127" t="s">
        <v>46</v>
      </c>
    </row>
    <row r="62" spans="1:28" x14ac:dyDescent="0.2">
      <c r="A62" s="253"/>
      <c r="B62" s="128" t="s">
        <v>5</v>
      </c>
      <c r="C62" s="125">
        <v>2.5</v>
      </c>
      <c r="D62" s="125">
        <v>3.5</v>
      </c>
      <c r="E62" s="125">
        <v>3</v>
      </c>
      <c r="F62" s="125">
        <v>5</v>
      </c>
      <c r="G62" s="125">
        <v>3.5</v>
      </c>
      <c r="H62" s="125">
        <v>2.5</v>
      </c>
      <c r="I62" s="125">
        <v>6</v>
      </c>
      <c r="J62" s="125">
        <v>2</v>
      </c>
      <c r="K62" s="125">
        <v>5</v>
      </c>
      <c r="L62" s="125">
        <v>5.5</v>
      </c>
      <c r="M62" s="109"/>
      <c r="N62" s="109"/>
      <c r="O62" s="126">
        <f>IF(COUNT(C62:L62) &gt; 2, SUM(C62:L62)-MIN(C62:L62)-SMALL(C62:L62,2), SUM(C62:L62))</f>
        <v>34</v>
      </c>
      <c r="P62" s="129" t="s">
        <v>57</v>
      </c>
    </row>
    <row r="63" spans="1:28" x14ac:dyDescent="0.2">
      <c r="A63" s="253"/>
      <c r="B63" s="128" t="s">
        <v>6</v>
      </c>
      <c r="C63" s="26"/>
      <c r="D63" s="26"/>
      <c r="E63" s="26"/>
      <c r="F63" s="26">
        <v>20</v>
      </c>
      <c r="G63" s="26"/>
      <c r="H63" s="26"/>
      <c r="I63" s="26">
        <v>70</v>
      </c>
      <c r="J63" s="26"/>
      <c r="K63" s="26">
        <v>20</v>
      </c>
      <c r="L63" s="26">
        <v>40</v>
      </c>
      <c r="M63" s="38"/>
      <c r="N63" s="38"/>
      <c r="O63" s="99">
        <f>SUM(C63:M63)</f>
        <v>150</v>
      </c>
      <c r="P63" s="129" t="s">
        <v>48</v>
      </c>
    </row>
    <row r="64" spans="1:28" x14ac:dyDescent="0.2">
      <c r="A64" s="254"/>
      <c r="B64" s="130" t="s">
        <v>45</v>
      </c>
      <c r="C64" s="131">
        <f t="shared" ref="C64:L64" si="11">RANK(S50,S6:S57,0)</f>
        <v>9</v>
      </c>
      <c r="D64" s="131">
        <f t="shared" si="11"/>
        <v>8</v>
      </c>
      <c r="E64" s="131">
        <f t="shared" si="11"/>
        <v>11</v>
      </c>
      <c r="F64" s="131">
        <f t="shared" si="11"/>
        <v>8</v>
      </c>
      <c r="G64" s="131">
        <f t="shared" si="11"/>
        <v>10</v>
      </c>
      <c r="H64" s="131">
        <f t="shared" si="11"/>
        <v>10</v>
      </c>
      <c r="I64" s="131">
        <f t="shared" si="11"/>
        <v>9</v>
      </c>
      <c r="J64" s="131">
        <f t="shared" si="11"/>
        <v>9</v>
      </c>
      <c r="K64" s="131">
        <f t="shared" si="11"/>
        <v>9</v>
      </c>
      <c r="L64" s="131">
        <f t="shared" si="11"/>
        <v>6</v>
      </c>
      <c r="M64" s="118"/>
      <c r="N64" s="118"/>
      <c r="O64" s="126">
        <f>IF(O62&gt;0, O62*243.903, "0")</f>
        <v>8292.7019999999993</v>
      </c>
      <c r="P64" s="132" t="s">
        <v>49</v>
      </c>
    </row>
    <row r="65" spans="1:28" ht="4.5" customHeight="1" x14ac:dyDescent="0.2">
      <c r="A65" s="120"/>
      <c r="B65" s="121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33"/>
      <c r="P65" s="123"/>
    </row>
    <row r="66" spans="1:28" x14ac:dyDescent="0.2">
      <c r="A66" s="268" t="s">
        <v>110</v>
      </c>
      <c r="B66" s="107" t="s">
        <v>4</v>
      </c>
      <c r="C66" s="117">
        <v>0</v>
      </c>
      <c r="D66" s="117">
        <v>10</v>
      </c>
      <c r="E66" s="117">
        <v>12</v>
      </c>
      <c r="F66" s="117">
        <v>9</v>
      </c>
      <c r="G66" s="117">
        <v>4</v>
      </c>
      <c r="H66" s="117">
        <v>0</v>
      </c>
      <c r="I66" s="117">
        <v>8</v>
      </c>
      <c r="J66" s="117">
        <v>11</v>
      </c>
      <c r="K66" s="117">
        <v>0</v>
      </c>
      <c r="L66" s="117">
        <v>0</v>
      </c>
      <c r="M66" s="118"/>
      <c r="N66" s="117"/>
      <c r="O66" s="110">
        <f>SUM(C67:L67)</f>
        <v>15</v>
      </c>
      <c r="P66" s="111" t="s">
        <v>46</v>
      </c>
      <c r="S66" s="235"/>
      <c r="T66" s="234"/>
      <c r="U66" s="234"/>
      <c r="V66" s="234"/>
      <c r="W66" s="234"/>
      <c r="X66" s="234"/>
      <c r="Y66" s="234"/>
      <c r="Z66" s="234"/>
      <c r="AA66" s="234"/>
      <c r="AB66" s="234"/>
    </row>
    <row r="67" spans="1:28" x14ac:dyDescent="0.2">
      <c r="A67" s="268"/>
      <c r="B67" s="135" t="s">
        <v>5</v>
      </c>
      <c r="C67" s="117">
        <v>0</v>
      </c>
      <c r="D67" s="117">
        <v>2</v>
      </c>
      <c r="E67" s="117">
        <v>1</v>
      </c>
      <c r="F67" s="117">
        <v>2.5</v>
      </c>
      <c r="G67" s="117">
        <v>5</v>
      </c>
      <c r="H67" s="117">
        <v>0</v>
      </c>
      <c r="I67" s="117">
        <v>3</v>
      </c>
      <c r="J67" s="117">
        <v>1.5</v>
      </c>
      <c r="K67" s="117">
        <v>0</v>
      </c>
      <c r="L67" s="117">
        <v>0</v>
      </c>
      <c r="M67" s="118"/>
      <c r="N67" s="118"/>
      <c r="O67" s="110">
        <f>IF(COUNT(C67:L67) &gt; 2, SUM(C67:L67)-MIN(C67:L67)-SMALL(C67:L67,2), SUM(C67:L67))</f>
        <v>15</v>
      </c>
      <c r="P67" s="115" t="s">
        <v>57</v>
      </c>
      <c r="S67" s="235"/>
      <c r="T67" s="234"/>
      <c r="U67" s="234"/>
      <c r="V67" s="234"/>
      <c r="W67" s="234"/>
      <c r="X67" s="234"/>
      <c r="Y67" s="234"/>
      <c r="Z67" s="234"/>
      <c r="AA67" s="234"/>
      <c r="AB67" s="234"/>
    </row>
    <row r="68" spans="1:28" x14ac:dyDescent="0.2">
      <c r="A68" s="268"/>
      <c r="B68" s="135" t="s">
        <v>6</v>
      </c>
      <c r="C68" s="138"/>
      <c r="D68" s="138"/>
      <c r="E68" s="138"/>
      <c r="F68" s="138"/>
      <c r="G68" s="138">
        <v>20</v>
      </c>
      <c r="H68" s="138"/>
      <c r="I68" s="138"/>
      <c r="J68" s="138"/>
      <c r="K68" s="138"/>
      <c r="L68" s="138"/>
      <c r="M68" s="117"/>
      <c r="N68" s="117"/>
      <c r="O68" s="100">
        <f>SUM(C68:M68)</f>
        <v>20</v>
      </c>
      <c r="P68" s="115" t="s">
        <v>48</v>
      </c>
      <c r="S68" s="235"/>
      <c r="T68" s="234"/>
      <c r="U68" s="234"/>
      <c r="V68" s="234"/>
      <c r="W68" s="234"/>
      <c r="X68" s="234"/>
      <c r="Y68" s="234"/>
      <c r="Z68" s="234"/>
      <c r="AA68" s="234"/>
      <c r="AB68" s="234"/>
    </row>
    <row r="69" spans="1:28" x14ac:dyDescent="0.2">
      <c r="A69" s="268"/>
      <c r="B69" s="136" t="s">
        <v>45</v>
      </c>
      <c r="C69" s="117">
        <f t="shared" ref="C69:L69" si="12">RANK(S54,S6:S57,0)</f>
        <v>12</v>
      </c>
      <c r="D69" s="117">
        <f t="shared" si="12"/>
        <v>12</v>
      </c>
      <c r="E69" s="117">
        <f t="shared" si="12"/>
        <v>13</v>
      </c>
      <c r="F69" s="117">
        <f t="shared" si="12"/>
        <v>13</v>
      </c>
      <c r="G69" s="117">
        <f t="shared" si="12"/>
        <v>11</v>
      </c>
      <c r="H69" s="117">
        <f t="shared" si="12"/>
        <v>12</v>
      </c>
      <c r="I69" s="117">
        <f t="shared" si="12"/>
        <v>11</v>
      </c>
      <c r="J69" s="117">
        <f t="shared" si="12"/>
        <v>11</v>
      </c>
      <c r="K69" s="117">
        <f t="shared" si="12"/>
        <v>13</v>
      </c>
      <c r="L69" s="117">
        <f t="shared" si="12"/>
        <v>13</v>
      </c>
      <c r="M69" s="118"/>
      <c r="N69" s="118"/>
      <c r="O69" s="110">
        <f>IF(O67&gt;0, O67*243.903, "0")</f>
        <v>3658.5450000000001</v>
      </c>
      <c r="P69" s="119" t="s">
        <v>49</v>
      </c>
      <c r="S69" s="235"/>
      <c r="T69" s="234"/>
      <c r="U69" s="234"/>
      <c r="V69" s="234"/>
      <c r="W69" s="234"/>
      <c r="X69" s="234"/>
      <c r="Y69" s="234"/>
      <c r="Z69" s="234"/>
      <c r="AA69" s="234"/>
      <c r="AB69" s="234"/>
    </row>
    <row r="70" spans="1:28" ht="4.5" customHeight="1" x14ac:dyDescent="0.2">
      <c r="A70" s="120"/>
      <c r="B70" s="121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33"/>
      <c r="P70" s="123"/>
      <c r="S70" s="154"/>
      <c r="T70" s="153"/>
      <c r="U70" s="153"/>
      <c r="V70" s="153"/>
      <c r="W70" s="153"/>
      <c r="X70" s="153"/>
      <c r="Y70" s="153"/>
      <c r="Z70" s="153"/>
      <c r="AA70" s="153"/>
      <c r="AB70" s="153"/>
    </row>
  </sheetData>
  <mergeCells count="168">
    <mergeCell ref="W66:W69"/>
    <mergeCell ref="X66:X69"/>
    <mergeCell ref="Y66:Y69"/>
    <mergeCell ref="Z66:Z69"/>
    <mergeCell ref="AA66:AA69"/>
    <mergeCell ref="AB66:AB69"/>
    <mergeCell ref="A66:A69"/>
    <mergeCell ref="S66:S69"/>
    <mergeCell ref="T66:T69"/>
    <mergeCell ref="U66:U69"/>
    <mergeCell ref="V66:V69"/>
    <mergeCell ref="V50:V53"/>
    <mergeCell ref="W50:W53"/>
    <mergeCell ref="A61:A64"/>
    <mergeCell ref="AB54:AB57"/>
    <mergeCell ref="A56:A59"/>
    <mergeCell ref="V54:V57"/>
    <mergeCell ref="W54:W57"/>
    <mergeCell ref="X54:X57"/>
    <mergeCell ref="Y54:Y57"/>
    <mergeCell ref="Z54:Z57"/>
    <mergeCell ref="AA54:AA57"/>
    <mergeCell ref="A51:A54"/>
    <mergeCell ref="R54:R57"/>
    <mergeCell ref="S54:S57"/>
    <mergeCell ref="T54:T57"/>
    <mergeCell ref="U54:U57"/>
    <mergeCell ref="R50:R53"/>
    <mergeCell ref="S50:S53"/>
    <mergeCell ref="T50:T53"/>
    <mergeCell ref="U50:U53"/>
    <mergeCell ref="Y46:Y49"/>
    <mergeCell ref="Z46:Z49"/>
    <mergeCell ref="AA46:AA49"/>
    <mergeCell ref="AB46:AB49"/>
    <mergeCell ref="Y42:Y45"/>
    <mergeCell ref="Z42:Z45"/>
    <mergeCell ref="AA42:AA45"/>
    <mergeCell ref="AB42:AB45"/>
    <mergeCell ref="X50:X53"/>
    <mergeCell ref="Y50:Y53"/>
    <mergeCell ref="Z50:Z53"/>
    <mergeCell ref="AA50:AA53"/>
    <mergeCell ref="AB50:AB53"/>
    <mergeCell ref="A46:A49"/>
    <mergeCell ref="R46:R49"/>
    <mergeCell ref="S46:S49"/>
    <mergeCell ref="T46:T49"/>
    <mergeCell ref="U46:U49"/>
    <mergeCell ref="V46:V49"/>
    <mergeCell ref="AA38:AA41"/>
    <mergeCell ref="AB38:AB41"/>
    <mergeCell ref="A41:A44"/>
    <mergeCell ref="R42:R45"/>
    <mergeCell ref="S42:S45"/>
    <mergeCell ref="T42:T45"/>
    <mergeCell ref="U42:U45"/>
    <mergeCell ref="V42:V45"/>
    <mergeCell ref="W42:W45"/>
    <mergeCell ref="X42:X45"/>
    <mergeCell ref="U38:U41"/>
    <mergeCell ref="V38:V41"/>
    <mergeCell ref="W38:W41"/>
    <mergeCell ref="X38:X41"/>
    <mergeCell ref="Y38:Y41"/>
    <mergeCell ref="Z38:Z41"/>
    <mergeCell ref="W46:W49"/>
    <mergeCell ref="X46:X49"/>
    <mergeCell ref="AA34:AA37"/>
    <mergeCell ref="AB34:AB37"/>
    <mergeCell ref="A31:A34"/>
    <mergeCell ref="R34:R37"/>
    <mergeCell ref="S34:S37"/>
    <mergeCell ref="T34:T37"/>
    <mergeCell ref="U34:U37"/>
    <mergeCell ref="V34:V37"/>
    <mergeCell ref="A36:A39"/>
    <mergeCell ref="R38:R41"/>
    <mergeCell ref="S38:S41"/>
    <mergeCell ref="T38:T41"/>
    <mergeCell ref="W30:W33"/>
    <mergeCell ref="X30:X33"/>
    <mergeCell ref="Y30:Y33"/>
    <mergeCell ref="Z30:Z33"/>
    <mergeCell ref="AA30:AA33"/>
    <mergeCell ref="AB30:AB33"/>
    <mergeCell ref="R30:R33"/>
    <mergeCell ref="S30:S33"/>
    <mergeCell ref="T30:T33"/>
    <mergeCell ref="U30:U33"/>
    <mergeCell ref="V30:V33"/>
    <mergeCell ref="W34:W37"/>
    <mergeCell ref="X34:X37"/>
    <mergeCell ref="Y34:Y37"/>
    <mergeCell ref="Z34:Z37"/>
    <mergeCell ref="AA18:AA21"/>
    <mergeCell ref="Z22:Z25"/>
    <mergeCell ref="AA22:AA25"/>
    <mergeCell ref="AB22:AB25"/>
    <mergeCell ref="A26:A29"/>
    <mergeCell ref="R26:R29"/>
    <mergeCell ref="S26:S29"/>
    <mergeCell ref="T26:T29"/>
    <mergeCell ref="U26:U29"/>
    <mergeCell ref="V26:V29"/>
    <mergeCell ref="W26:W29"/>
    <mergeCell ref="X26:X29"/>
    <mergeCell ref="Y26:Y29"/>
    <mergeCell ref="Z26:Z29"/>
    <mergeCell ref="AA26:AA29"/>
    <mergeCell ref="AB26:AB29"/>
    <mergeCell ref="V22:V25"/>
    <mergeCell ref="W22:W25"/>
    <mergeCell ref="X22:X25"/>
    <mergeCell ref="Y22:Y25"/>
    <mergeCell ref="V18:V21"/>
    <mergeCell ref="W18:W21"/>
    <mergeCell ref="X18:X21"/>
    <mergeCell ref="Y18:Y21"/>
    <mergeCell ref="Z18:Z21"/>
    <mergeCell ref="AB10:AB13"/>
    <mergeCell ref="A11:A14"/>
    <mergeCell ref="R14:R17"/>
    <mergeCell ref="S14:S17"/>
    <mergeCell ref="T14:T17"/>
    <mergeCell ref="U14:U17"/>
    <mergeCell ref="V14:V17"/>
    <mergeCell ref="W14:W17"/>
    <mergeCell ref="X14:X17"/>
    <mergeCell ref="Y14:Y17"/>
    <mergeCell ref="Z14:Z17"/>
    <mergeCell ref="AA14:AA17"/>
    <mergeCell ref="AB14:AB17"/>
    <mergeCell ref="A16:A19"/>
    <mergeCell ref="R18:R21"/>
    <mergeCell ref="S18:S21"/>
    <mergeCell ref="T18:T21"/>
    <mergeCell ref="U18:U21"/>
    <mergeCell ref="AB18:AB21"/>
    <mergeCell ref="A21:A24"/>
    <mergeCell ref="R22:R25"/>
    <mergeCell ref="S22:S25"/>
    <mergeCell ref="T22:T25"/>
    <mergeCell ref="U22:U25"/>
    <mergeCell ref="A1:E1"/>
    <mergeCell ref="A5:B5"/>
    <mergeCell ref="A6:A9"/>
    <mergeCell ref="R6:R9"/>
    <mergeCell ref="S6:S9"/>
    <mergeCell ref="T6:T9"/>
    <mergeCell ref="AA6:AA9"/>
    <mergeCell ref="AB6:AB9"/>
    <mergeCell ref="R10:R13"/>
    <mergeCell ref="S10:S13"/>
    <mergeCell ref="T10:T13"/>
    <mergeCell ref="U10:U13"/>
    <mergeCell ref="V10:V13"/>
    <mergeCell ref="W10:W13"/>
    <mergeCell ref="X10:X13"/>
    <mergeCell ref="Y10:Y13"/>
    <mergeCell ref="U6:U9"/>
    <mergeCell ref="V6:V9"/>
    <mergeCell ref="W6:W9"/>
    <mergeCell ref="X6:X9"/>
    <mergeCell ref="Y6:Y9"/>
    <mergeCell ref="Z6:Z9"/>
    <mergeCell ref="Z10:Z13"/>
    <mergeCell ref="AA10:AA1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B66"/>
  <sheetViews>
    <sheetView zoomScale="85" zoomScaleNormal="85" workbookViewId="0">
      <pane ySplit="5" topLeftCell="A18" activePane="bottomLeft" state="frozen"/>
      <selection pane="bottomLeft" activeCell="A6" sqref="A6:A65"/>
    </sheetView>
  </sheetViews>
  <sheetFormatPr defaultColWidth="8.7109375" defaultRowHeight="12.75" x14ac:dyDescent="0.2"/>
  <cols>
    <col min="1" max="1" width="17.28515625" style="101" customWidth="1"/>
    <col min="2" max="2" width="8.7109375" style="101"/>
    <col min="3" max="15" width="8.7109375" style="101" customWidth="1"/>
    <col min="16" max="16" width="26.85546875" style="101" bestFit="1" customWidth="1"/>
    <col min="17" max="17" width="8.7109375" style="101" customWidth="1"/>
    <col min="18" max="18" width="8.7109375" style="101" hidden="1" customWidth="1"/>
    <col min="19" max="27" width="7.140625" style="101" hidden="1" customWidth="1"/>
    <col min="28" max="28" width="8.28515625" style="101" hidden="1" customWidth="1"/>
    <col min="29" max="16384" width="8.7109375" style="101"/>
  </cols>
  <sheetData>
    <row r="1" spans="1:28" ht="20.25" x14ac:dyDescent="0.3">
      <c r="A1" s="258" t="s">
        <v>10</v>
      </c>
      <c r="B1" s="258"/>
      <c r="C1" s="258"/>
      <c r="D1" s="258"/>
      <c r="E1" s="258"/>
      <c r="O1" s="160"/>
    </row>
    <row r="2" spans="1:28" ht="20.25" x14ac:dyDescent="0.3">
      <c r="A2" s="103"/>
      <c r="O2" s="160"/>
    </row>
    <row r="3" spans="1:28" x14ac:dyDescent="0.2">
      <c r="A3" s="104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</row>
    <row r="4" spans="1:28" x14ac:dyDescent="0.2">
      <c r="C4" s="160">
        <v>1</v>
      </c>
      <c r="D4" s="160">
        <v>2</v>
      </c>
      <c r="E4" s="160">
        <v>3</v>
      </c>
      <c r="F4" s="160">
        <v>4</v>
      </c>
      <c r="G4" s="160">
        <v>5</v>
      </c>
      <c r="H4" s="160">
        <v>6</v>
      </c>
      <c r="I4" s="160">
        <v>7</v>
      </c>
      <c r="J4" s="160">
        <v>8</v>
      </c>
      <c r="K4" s="160">
        <v>9</v>
      </c>
      <c r="L4" s="160">
        <v>10</v>
      </c>
      <c r="M4" s="160" t="s">
        <v>116</v>
      </c>
      <c r="N4" s="160" t="s">
        <v>117</v>
      </c>
      <c r="O4" s="160"/>
    </row>
    <row r="5" spans="1:28" ht="13.5" thickBot="1" x14ac:dyDescent="0.25">
      <c r="A5" s="300" t="s">
        <v>7</v>
      </c>
      <c r="B5" s="301"/>
      <c r="C5" s="162">
        <v>41891</v>
      </c>
      <c r="D5" s="162">
        <v>41898</v>
      </c>
      <c r="E5" s="162">
        <v>41905</v>
      </c>
      <c r="F5" s="162">
        <v>41919</v>
      </c>
      <c r="G5" s="162">
        <v>41926</v>
      </c>
      <c r="H5" s="162">
        <v>41933</v>
      </c>
      <c r="I5" s="162">
        <v>41940</v>
      </c>
      <c r="J5" s="162">
        <v>41947</v>
      </c>
      <c r="K5" s="162">
        <v>41954</v>
      </c>
      <c r="L5" s="162">
        <v>41961</v>
      </c>
      <c r="M5" s="162"/>
      <c r="N5" s="162">
        <v>41961</v>
      </c>
      <c r="O5" s="163" t="s">
        <v>9</v>
      </c>
      <c r="S5" s="139" t="s">
        <v>130</v>
      </c>
      <c r="T5" s="139" t="s">
        <v>131</v>
      </c>
      <c r="U5" s="139" t="s">
        <v>132</v>
      </c>
      <c r="V5" s="139" t="s">
        <v>133</v>
      </c>
      <c r="W5" s="139" t="s">
        <v>134</v>
      </c>
      <c r="X5" s="139" t="s">
        <v>135</v>
      </c>
      <c r="Y5" s="139" t="s">
        <v>136</v>
      </c>
      <c r="Z5" s="139" t="s">
        <v>137</v>
      </c>
      <c r="AA5" s="139" t="s">
        <v>138</v>
      </c>
      <c r="AB5" s="139" t="s">
        <v>139</v>
      </c>
    </row>
    <row r="6" spans="1:28" x14ac:dyDescent="0.2">
      <c r="A6" s="302" t="s">
        <v>151</v>
      </c>
      <c r="B6" s="164" t="s">
        <v>4</v>
      </c>
      <c r="C6" s="165">
        <v>11</v>
      </c>
      <c r="D6" s="165">
        <v>4</v>
      </c>
      <c r="E6" s="165">
        <v>13</v>
      </c>
      <c r="F6" s="165">
        <v>9</v>
      </c>
      <c r="G6" s="165">
        <v>2</v>
      </c>
      <c r="H6" s="165">
        <v>6</v>
      </c>
      <c r="I6" s="165">
        <v>11</v>
      </c>
      <c r="J6" s="165">
        <v>10</v>
      </c>
      <c r="K6" s="165">
        <v>2</v>
      </c>
      <c r="L6" s="165">
        <v>11</v>
      </c>
      <c r="M6" s="166"/>
      <c r="N6" s="165"/>
      <c r="O6" s="167">
        <f>SUM(C7:L7)</f>
        <v>40.5</v>
      </c>
      <c r="P6" s="168" t="s">
        <v>46</v>
      </c>
      <c r="R6" s="272" t="s">
        <v>151</v>
      </c>
      <c r="S6" s="241">
        <f>IF(COUNT(C7:C7) &gt; 2, SUM(C7:C7)-MIN(C7:C7)-SMALL(C7:C7,2), SUM(C7:C7))</f>
        <v>2.5</v>
      </c>
      <c r="T6" s="241">
        <f>IF(COUNT(C7:D7) &gt; 2, SUM(C7:D7)-MIN(C7:D7)-SMALL(C7:D7,2), SUM(C7:D7))</f>
        <v>8.5</v>
      </c>
      <c r="U6" s="241">
        <f>IF(COUNT(C7:E7) &gt; 2, SUM(C7:E7)-MIN(C7:E7)-SMALL(C7:E7,2), SUM(C7:E7))</f>
        <v>6</v>
      </c>
      <c r="V6" s="241">
        <f>IF(COUNT(C7:F7) &gt; 2, SUM(C7:F7)-MIN(C7:F7)-SMALL(C7:F7,2), SUM(C7:F7))</f>
        <v>9.5</v>
      </c>
      <c r="W6" s="240">
        <f>IF(COUNT(C7:G7) &gt; 2, SUM(C7:G7)-MIN(C7:G7)-SMALL(C7:G7,2), SUM(C7:G7))</f>
        <v>16.5</v>
      </c>
      <c r="X6" s="240">
        <f>IF(COUNT(C7:H7) &gt; 2, SUM(C7:H7)-MIN(C7:H7)-SMALL(C7:H7,2), SUM(C7:H7))</f>
        <v>21.5</v>
      </c>
      <c r="Y6" s="240">
        <f>IF(COUNT(C7:I7) &gt; 2, SUM(C7:I7)-MIN(C7:I7)-SMALL(C7:I7,2), SUM(C7:I7))</f>
        <v>24</v>
      </c>
      <c r="Z6" s="240">
        <f>IF(COUNT(C7:J7) &gt; 2, SUM(C7:J7)-MIN(C7:J7)-SMALL(C7:J7,2), SUM(C7:J7))</f>
        <v>27</v>
      </c>
      <c r="AA6" s="240">
        <f>IF(COUNT(C7:K7) &gt; 2, SUM(C7:K7)-MIN(C7:K7)-SMALL(C7:K7,2), SUM(C7:K7))</f>
        <v>34</v>
      </c>
      <c r="AB6" s="240">
        <f>IF(COUNT(C7:L7) &gt; 2, SUM(C7:L7)-MIN(C7:L7)-SMALL(C7:L7,2), SUM(C7:L7))</f>
        <v>36.5</v>
      </c>
    </row>
    <row r="7" spans="1:28" x14ac:dyDescent="0.2">
      <c r="A7" s="303"/>
      <c r="B7" s="112" t="s">
        <v>5</v>
      </c>
      <c r="C7" s="113">
        <v>2.5</v>
      </c>
      <c r="D7" s="113">
        <v>6</v>
      </c>
      <c r="E7" s="113">
        <v>1.5</v>
      </c>
      <c r="F7" s="113">
        <v>3.5</v>
      </c>
      <c r="G7" s="113">
        <v>7</v>
      </c>
      <c r="H7" s="113">
        <v>5</v>
      </c>
      <c r="I7" s="113">
        <v>2.5</v>
      </c>
      <c r="J7" s="113">
        <v>3</v>
      </c>
      <c r="K7" s="113">
        <v>7</v>
      </c>
      <c r="L7" s="113">
        <v>2.5</v>
      </c>
      <c r="M7" s="114"/>
      <c r="N7" s="114"/>
      <c r="O7" s="110">
        <f>IF(COUNT(C7:L7) &gt; 2, SUM(C7:L7)-MIN(C7:L7)-SMALL(C7:L7,2), SUM(C7:L7))</f>
        <v>36.5</v>
      </c>
      <c r="P7" s="169" t="s">
        <v>57</v>
      </c>
      <c r="R7" s="249"/>
      <c r="S7" s="236"/>
      <c r="T7" s="236"/>
      <c r="U7" s="236"/>
      <c r="V7" s="236"/>
      <c r="W7" s="238"/>
      <c r="X7" s="238"/>
      <c r="Y7" s="238"/>
      <c r="Z7" s="238"/>
      <c r="AA7" s="238"/>
      <c r="AB7" s="238"/>
    </row>
    <row r="8" spans="1:28" x14ac:dyDescent="0.2">
      <c r="A8" s="303"/>
      <c r="B8" s="112" t="s">
        <v>6</v>
      </c>
      <c r="C8" s="36"/>
      <c r="D8" s="36">
        <v>20</v>
      </c>
      <c r="E8" s="36"/>
      <c r="F8" s="36"/>
      <c r="G8" s="36">
        <v>90</v>
      </c>
      <c r="H8" s="36"/>
      <c r="I8" s="36"/>
      <c r="J8" s="36"/>
      <c r="K8" s="36">
        <v>70</v>
      </c>
      <c r="L8" s="36"/>
      <c r="M8" s="59"/>
      <c r="N8" s="59"/>
      <c r="O8" s="100">
        <f>SUM(C8:M8)</f>
        <v>180</v>
      </c>
      <c r="P8" s="169" t="s">
        <v>48</v>
      </c>
      <c r="R8" s="249"/>
      <c r="S8" s="236"/>
      <c r="T8" s="236"/>
      <c r="U8" s="236"/>
      <c r="V8" s="236"/>
      <c r="W8" s="238"/>
      <c r="X8" s="238"/>
      <c r="Y8" s="238"/>
      <c r="Z8" s="238"/>
      <c r="AA8" s="238"/>
      <c r="AB8" s="238"/>
    </row>
    <row r="9" spans="1:28" ht="13.5" thickBot="1" x14ac:dyDescent="0.25">
      <c r="A9" s="304"/>
      <c r="B9" s="170" t="s">
        <v>45</v>
      </c>
      <c r="C9" s="171">
        <f t="shared" ref="C9" si="0">RANK(S6,S6:S65,0)</f>
        <v>11</v>
      </c>
      <c r="D9" s="171">
        <f t="shared" ref="D9" si="1">RANK(T6,T6:T65,0)</f>
        <v>5</v>
      </c>
      <c r="E9" s="171">
        <f t="shared" ref="E9" si="2">RANK(U6,U6:U65,0)</f>
        <v>6</v>
      </c>
      <c r="F9" s="171">
        <f t="shared" ref="F9" si="3">RANK(V6,V6:V65,0)</f>
        <v>8</v>
      </c>
      <c r="G9" s="171">
        <f t="shared" ref="G9" si="4">RANK(W6,W6:W65,0)</f>
        <v>6</v>
      </c>
      <c r="H9" s="171">
        <f t="shared" ref="H9" si="5">RANK(X6,X6:X65,0)</f>
        <v>6</v>
      </c>
      <c r="I9" s="171">
        <f t="shared" ref="I9" si="6">RANK(Y6,Y6:Y65,0)</f>
        <v>6</v>
      </c>
      <c r="J9" s="171">
        <f t="shared" ref="J9" si="7">RANK(Z6,Z6:Z65,0)</f>
        <v>9</v>
      </c>
      <c r="K9" s="171">
        <f t="shared" ref="K9" si="8">RANK(AA6,AA6:AA65,0)</f>
        <v>6</v>
      </c>
      <c r="L9" s="171">
        <f t="shared" ref="L9" si="9">RANK(AB6,AB6:AB65,0)</f>
        <v>7</v>
      </c>
      <c r="M9" s="172"/>
      <c r="N9" s="172"/>
      <c r="O9" s="173">
        <f>IF(O7&gt;0, O7*243.903, "0")</f>
        <v>8902.459499999999</v>
      </c>
      <c r="P9" s="174" t="s">
        <v>49</v>
      </c>
      <c r="R9" s="249"/>
      <c r="S9" s="236"/>
      <c r="T9" s="236"/>
      <c r="U9" s="236"/>
      <c r="V9" s="236"/>
      <c r="W9" s="239"/>
      <c r="X9" s="239"/>
      <c r="Y9" s="239"/>
      <c r="Z9" s="239"/>
      <c r="AA9" s="239"/>
      <c r="AB9" s="239"/>
    </row>
    <row r="10" spans="1:28" x14ac:dyDescent="0.2">
      <c r="A10" s="305" t="s">
        <v>140</v>
      </c>
      <c r="B10" s="175" t="s">
        <v>4</v>
      </c>
      <c r="C10" s="176">
        <v>13</v>
      </c>
      <c r="D10" s="176">
        <v>2</v>
      </c>
      <c r="E10" s="176">
        <v>4</v>
      </c>
      <c r="F10" s="176">
        <v>1</v>
      </c>
      <c r="G10" s="176">
        <v>14</v>
      </c>
      <c r="H10" s="176">
        <v>2</v>
      </c>
      <c r="I10" s="176">
        <v>4</v>
      </c>
      <c r="J10" s="176">
        <v>4</v>
      </c>
      <c r="K10" s="176">
        <v>1</v>
      </c>
      <c r="L10" s="176">
        <v>6</v>
      </c>
      <c r="M10" s="166"/>
      <c r="N10" s="176"/>
      <c r="O10" s="177">
        <f>SUM(C11:L11)</f>
        <v>54.5</v>
      </c>
      <c r="P10" s="178" t="s">
        <v>46</v>
      </c>
      <c r="R10" s="250" t="s">
        <v>140</v>
      </c>
      <c r="S10" s="236">
        <f>IF(COUNT(C11:C11) &gt; 2, SUM(C11:C11)-MIN(C11:C11)-SMALL(C11:C11,2), SUM(C11:C11))</f>
        <v>1.5</v>
      </c>
      <c r="T10" s="237">
        <f>IF(COUNT(C11:D11) &gt; 2, SUM(C11:D11)-MIN(C11:D11)-SMALL(C11:D11,2), SUM(C11:D11))</f>
        <v>8.5</v>
      </c>
      <c r="U10" s="237">
        <f>IF(COUNT(C11:E11) &gt; 2, SUM(C11:E11)-MIN(C11:E11)-SMALL(C11:E11,2), SUM(C11:E11))</f>
        <v>7</v>
      </c>
      <c r="V10" s="237">
        <f>IF(COUNT(C11:F11) &gt; 2, SUM(C11:F11)-MIN(C11:F11)-SMALL(C11:F11,2), SUM(C11:F11))</f>
        <v>14.5</v>
      </c>
      <c r="W10" s="237">
        <f>IF(COUNT(C11:G11) &gt; 2, SUM(C11:G11)-MIN(C11:G11)-SMALL(C11:G11,2), SUM(C11:G11))</f>
        <v>20.5</v>
      </c>
      <c r="X10" s="237">
        <f>IF(COUNT(C11:H11) &gt; 2, SUM(C11:H11)-MIN(C11:H11)-SMALL(C11:H11,2), SUM(C11:H11))</f>
        <v>27.5</v>
      </c>
      <c r="Y10" s="237">
        <f>IF(COUNT(C11:I11) &gt; 2, SUM(C11:I11)-MIN(C11:I11)-SMALL(C11:I11,2), SUM(C11:I11))</f>
        <v>33.5</v>
      </c>
      <c r="Z10" s="237">
        <f>IF(COUNT(C11:J11) &gt; 2, SUM(C11:J11)-MIN(C11:J11)-SMALL(C11:J11,2), SUM(C11:J11))</f>
        <v>39.5</v>
      </c>
      <c r="AA10" s="237">
        <f>IF(COUNT(C11:K11) &gt; 2, SUM(C11:K11)-MIN(C11:K11)-SMALL(C11:K11,2), SUM(C11:K11))</f>
        <v>47</v>
      </c>
      <c r="AB10" s="237">
        <f>IF(COUNT(C11:L11) &gt; 2, SUM(C11:L11)-MIN(C11:L11)-SMALL(C11:L11,2), SUM(C11:L11))</f>
        <v>52</v>
      </c>
    </row>
    <row r="11" spans="1:28" x14ac:dyDescent="0.2">
      <c r="A11" s="306"/>
      <c r="B11" s="128" t="s">
        <v>5</v>
      </c>
      <c r="C11" s="125">
        <v>1.5</v>
      </c>
      <c r="D11" s="125">
        <v>7</v>
      </c>
      <c r="E11" s="125">
        <v>6</v>
      </c>
      <c r="F11" s="125">
        <v>7.5</v>
      </c>
      <c r="G11" s="125">
        <v>1</v>
      </c>
      <c r="H11" s="125">
        <v>7</v>
      </c>
      <c r="I11" s="125">
        <v>6</v>
      </c>
      <c r="J11" s="125">
        <v>6</v>
      </c>
      <c r="K11" s="125">
        <v>7.5</v>
      </c>
      <c r="L11" s="125">
        <v>5</v>
      </c>
      <c r="M11" s="109"/>
      <c r="N11" s="109"/>
      <c r="O11" s="126">
        <f>IF(COUNT(C11:L11) &gt; 2, SUM(C11:L11)-MIN(C11:L11)-SMALL(C11:L11,2), SUM(C11:L11))</f>
        <v>52</v>
      </c>
      <c r="P11" s="179" t="s">
        <v>57</v>
      </c>
      <c r="R11" s="250"/>
      <c r="S11" s="236"/>
      <c r="T11" s="238"/>
      <c r="U11" s="238"/>
      <c r="V11" s="238"/>
      <c r="W11" s="238"/>
      <c r="X11" s="238"/>
      <c r="Y11" s="238"/>
      <c r="Z11" s="238"/>
      <c r="AA11" s="238"/>
      <c r="AB11" s="238"/>
    </row>
    <row r="12" spans="1:28" x14ac:dyDescent="0.2">
      <c r="A12" s="306"/>
      <c r="B12" s="128" t="s">
        <v>6</v>
      </c>
      <c r="C12" s="26"/>
      <c r="D12" s="26">
        <v>70</v>
      </c>
      <c r="E12" s="26">
        <v>20</v>
      </c>
      <c r="F12" s="26">
        <v>110</v>
      </c>
      <c r="G12" s="26"/>
      <c r="H12" s="26">
        <v>90</v>
      </c>
      <c r="I12" s="26">
        <v>20</v>
      </c>
      <c r="J12" s="26">
        <v>20</v>
      </c>
      <c r="K12" s="26">
        <v>100</v>
      </c>
      <c r="L12" s="26"/>
      <c r="M12" s="38">
        <v>225</v>
      </c>
      <c r="N12" s="38"/>
      <c r="O12" s="99">
        <f>SUM(C12:M12)</f>
        <v>655</v>
      </c>
      <c r="P12" s="179" t="s">
        <v>48</v>
      </c>
      <c r="R12" s="250"/>
      <c r="S12" s="236"/>
      <c r="T12" s="238"/>
      <c r="U12" s="238"/>
      <c r="V12" s="238"/>
      <c r="W12" s="238"/>
      <c r="X12" s="238"/>
      <c r="Y12" s="238"/>
      <c r="Z12" s="238"/>
      <c r="AA12" s="238"/>
      <c r="AB12" s="238"/>
    </row>
    <row r="13" spans="1:28" ht="13.5" thickBot="1" x14ac:dyDescent="0.25">
      <c r="A13" s="307"/>
      <c r="B13" s="180" t="s">
        <v>45</v>
      </c>
      <c r="C13" s="181">
        <f>RANK(S10,S6:S65,0)</f>
        <v>13</v>
      </c>
      <c r="D13" s="181">
        <f t="shared" ref="D13:L13" si="10">RANK(T10,T6:T65,0)</f>
        <v>5</v>
      </c>
      <c r="E13" s="181">
        <f t="shared" si="10"/>
        <v>3</v>
      </c>
      <c r="F13" s="181">
        <f t="shared" si="10"/>
        <v>2</v>
      </c>
      <c r="G13" s="181">
        <f t="shared" si="10"/>
        <v>3</v>
      </c>
      <c r="H13" s="181">
        <f t="shared" si="10"/>
        <v>2</v>
      </c>
      <c r="I13" s="181">
        <f t="shared" si="10"/>
        <v>2</v>
      </c>
      <c r="J13" s="181">
        <f t="shared" si="10"/>
        <v>2</v>
      </c>
      <c r="K13" s="181">
        <f t="shared" si="10"/>
        <v>2</v>
      </c>
      <c r="L13" s="181">
        <f t="shared" si="10"/>
        <v>2</v>
      </c>
      <c r="M13" s="172"/>
      <c r="N13" s="172"/>
      <c r="O13" s="182">
        <f>IF(O11&gt;0, O11*243.903, "0")</f>
        <v>12682.956</v>
      </c>
      <c r="P13" s="183" t="s">
        <v>49</v>
      </c>
      <c r="R13" s="250"/>
      <c r="S13" s="236"/>
      <c r="T13" s="239"/>
      <c r="U13" s="239"/>
      <c r="V13" s="239"/>
      <c r="W13" s="239"/>
      <c r="X13" s="239"/>
      <c r="Y13" s="239"/>
      <c r="Z13" s="239"/>
      <c r="AA13" s="239"/>
      <c r="AB13" s="239"/>
    </row>
    <row r="14" spans="1:28" x14ac:dyDescent="0.2">
      <c r="A14" s="308" t="s">
        <v>157</v>
      </c>
      <c r="B14" s="164" t="s">
        <v>4</v>
      </c>
      <c r="C14" s="165">
        <v>9</v>
      </c>
      <c r="D14" s="165">
        <v>12</v>
      </c>
      <c r="E14" s="165">
        <v>9</v>
      </c>
      <c r="F14" s="165">
        <v>0</v>
      </c>
      <c r="G14" s="165">
        <v>13</v>
      </c>
      <c r="H14" s="165">
        <v>11</v>
      </c>
      <c r="I14" s="165">
        <v>0</v>
      </c>
      <c r="J14" s="165">
        <v>2</v>
      </c>
      <c r="K14" s="165">
        <v>5</v>
      </c>
      <c r="L14" s="165">
        <v>2</v>
      </c>
      <c r="M14" s="166"/>
      <c r="N14" s="165"/>
      <c r="O14" s="167">
        <f>SUM(C15:L15)</f>
        <v>32.5</v>
      </c>
      <c r="P14" s="168" t="s">
        <v>46</v>
      </c>
      <c r="R14" s="285" t="s">
        <v>157</v>
      </c>
      <c r="S14" s="236">
        <f>IF(COUNT(C15:C15) &gt; 2, SUM(C15:C15)-MIN(C15:C15)-SMALL(C15:C15,2), SUM(C15:C15))</f>
        <v>3.5</v>
      </c>
      <c r="T14" s="236">
        <f>IF(COUNT(C15:D15) &gt; 2, SUM(C15:D15)-MIN(C15:D15)-SMALL(C15:D15,2), SUM(C15:D15))</f>
        <v>5.5</v>
      </c>
      <c r="U14" s="236">
        <f>IF(COUNT(C15:E15) &gt; 2, SUM(C15:E15)-MIN(C15:E15)-SMALL(C15:E15,2), SUM(C15:E15))</f>
        <v>3.5</v>
      </c>
      <c r="V14" s="236">
        <f>IF(COUNT(C15:F15) &gt; 2, SUM(C15:F15)-MIN(C15:F15)-SMALL(C15:F15,2), SUM(C15:F15))</f>
        <v>7</v>
      </c>
      <c r="W14" s="236">
        <f>IF(COUNT(C15:G15) &gt; 2, SUM(C15:G15)-MIN(C15:G15)-SMALL(C15:G15,2), SUM(C15:G15))</f>
        <v>9</v>
      </c>
      <c r="X14" s="236">
        <f>IF(COUNT(C15:H15) &gt; 2, SUM(C15:H15)-MIN(C15:H15)-SMALL(C15:H15,2), SUM(C15:H15))</f>
        <v>11.5</v>
      </c>
      <c r="Y14" s="236">
        <f>IF(COUNT(C15:I15) &gt; 2, SUM(C15:I15)-MIN(C15:I15)-SMALL(C15:I15,2), SUM(C15:I15))</f>
        <v>13</v>
      </c>
      <c r="Z14" s="236">
        <f>IF(COUNT(C15:J15) &gt; 2, SUM(C15:J15)-MIN(C15:J15)-SMALL(C15:J15,2), SUM(C15:J15))</f>
        <v>20</v>
      </c>
      <c r="AA14" s="236">
        <f>IF(COUNT(C15:K15) &gt; 2, SUM(C15:K15)-MIN(C15:K15)-SMALL(C15:K15,2), SUM(C15:K15))</f>
        <v>25.5</v>
      </c>
      <c r="AB14" s="236">
        <f>IF(COUNT(C15:L15) &gt; 2, SUM(C15:L15)-MIN(C15:L15)-SMALL(C15:L15,2), SUM(C15:L15))</f>
        <v>32.5</v>
      </c>
    </row>
    <row r="15" spans="1:28" x14ac:dyDescent="0.2">
      <c r="A15" s="303"/>
      <c r="B15" s="112" t="s">
        <v>5</v>
      </c>
      <c r="C15" s="113">
        <v>3.5</v>
      </c>
      <c r="D15" s="113">
        <v>2</v>
      </c>
      <c r="E15" s="113">
        <v>3.5</v>
      </c>
      <c r="F15" s="113">
        <v>0</v>
      </c>
      <c r="G15" s="113">
        <v>1.5</v>
      </c>
      <c r="H15" s="113">
        <v>2.5</v>
      </c>
      <c r="I15" s="113">
        <v>0</v>
      </c>
      <c r="J15" s="113">
        <v>7</v>
      </c>
      <c r="K15" s="113">
        <v>5.5</v>
      </c>
      <c r="L15" s="113">
        <v>7</v>
      </c>
      <c r="M15" s="114"/>
      <c r="N15" s="114"/>
      <c r="O15" s="110">
        <f>IF(COUNT(C15:L15) &gt; 2, SUM(C15:L15)-MIN(C15:L15)-SMALL(C15:L15,2), SUM(C15:L15))</f>
        <v>32.5</v>
      </c>
      <c r="P15" s="169" t="s">
        <v>57</v>
      </c>
      <c r="R15" s="28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</row>
    <row r="16" spans="1:28" x14ac:dyDescent="0.2">
      <c r="A16" s="303"/>
      <c r="B16" s="112" t="s">
        <v>6</v>
      </c>
      <c r="C16" s="36"/>
      <c r="D16" s="36"/>
      <c r="E16" s="36"/>
      <c r="F16" s="36"/>
      <c r="G16" s="36"/>
      <c r="H16" s="36"/>
      <c r="I16" s="36"/>
      <c r="J16" s="36">
        <v>80</v>
      </c>
      <c r="K16" s="36"/>
      <c r="L16" s="36">
        <v>80</v>
      </c>
      <c r="M16" s="59"/>
      <c r="N16" s="59"/>
      <c r="O16" s="100">
        <f>SUM(C16:M16)</f>
        <v>160</v>
      </c>
      <c r="P16" s="169" t="s">
        <v>48</v>
      </c>
      <c r="R16" s="28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</row>
    <row r="17" spans="1:28" ht="13.5" thickBot="1" x14ac:dyDescent="0.25">
      <c r="A17" s="304"/>
      <c r="B17" s="170" t="s">
        <v>45</v>
      </c>
      <c r="C17" s="171">
        <f t="shared" ref="C17" si="11">RANK(S14,S6:S65,0)</f>
        <v>9</v>
      </c>
      <c r="D17" s="171">
        <f t="shared" ref="D17" si="12">RANK(T14,T6:T65,0)</f>
        <v>11</v>
      </c>
      <c r="E17" s="171">
        <f t="shared" ref="E17" si="13">RANK(U14,U6:U65,0)</f>
        <v>13</v>
      </c>
      <c r="F17" s="171">
        <f t="shared" ref="F17" si="14">RANK(V14,V6:V65,0)</f>
        <v>14</v>
      </c>
      <c r="G17" s="171">
        <f t="shared" ref="G17" si="15">RANK(W14,W6:W65,0)</f>
        <v>15</v>
      </c>
      <c r="H17" s="171">
        <f t="shared" ref="H17" si="16">RANK(X14,X6:X65,0)</f>
        <v>15</v>
      </c>
      <c r="I17" s="171">
        <f t="shared" ref="I17" si="17">RANK(Y14,Y6:Y65,0)</f>
        <v>15</v>
      </c>
      <c r="J17" s="171">
        <f t="shared" ref="J17" si="18">RANK(Z14,Z6:Z65,0)</f>
        <v>14</v>
      </c>
      <c r="K17" s="171">
        <f t="shared" ref="K17" si="19">RANK(AA14,AA6:AA65,0)</f>
        <v>13</v>
      </c>
      <c r="L17" s="171">
        <f t="shared" ref="L17" si="20">RANK(AB14,AB6:AB65,0)</f>
        <v>11</v>
      </c>
      <c r="M17" s="172"/>
      <c r="N17" s="172"/>
      <c r="O17" s="173">
        <f>IF(O15&gt;0, O15*243.903, "0")</f>
        <v>7926.8474999999999</v>
      </c>
      <c r="P17" s="174" t="s">
        <v>49</v>
      </c>
      <c r="R17" s="287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</row>
    <row r="18" spans="1:28" x14ac:dyDescent="0.2">
      <c r="A18" s="305" t="s">
        <v>149</v>
      </c>
      <c r="B18" s="175" t="s">
        <v>4</v>
      </c>
      <c r="C18" s="176">
        <v>4</v>
      </c>
      <c r="D18" s="176">
        <v>0</v>
      </c>
      <c r="E18" s="176">
        <v>11</v>
      </c>
      <c r="F18" s="176">
        <v>0</v>
      </c>
      <c r="G18" s="176">
        <v>7</v>
      </c>
      <c r="H18" s="176">
        <v>4</v>
      </c>
      <c r="I18" s="176">
        <v>6</v>
      </c>
      <c r="J18" s="176">
        <v>6</v>
      </c>
      <c r="K18" s="176">
        <v>11</v>
      </c>
      <c r="L18" s="176">
        <v>10</v>
      </c>
      <c r="M18" s="166"/>
      <c r="N18" s="176"/>
      <c r="O18" s="177">
        <f>SUM(C19:L19)</f>
        <v>34.5</v>
      </c>
      <c r="P18" s="178" t="s">
        <v>46</v>
      </c>
      <c r="R18" s="288" t="s">
        <v>149</v>
      </c>
      <c r="S18" s="236">
        <f>IF(COUNT(C19:C19) &gt; 2, SUM(C19:C19)-MIN(C19:C19)-SMALL(C19:C19,2), SUM(C19:C19))</f>
        <v>6</v>
      </c>
      <c r="T18" s="236">
        <f>IF(COUNT(C19:D19) &gt; 2, SUM(C19:D19)-MIN(C19:D19)-SMALL(C19:D19,2), SUM(C19:D19))</f>
        <v>6</v>
      </c>
      <c r="U18" s="236">
        <f>IF(COUNT(C19:E19) &gt; 2, SUM(C19:E19)-MIN(C19:E19)-SMALL(C19:E19,2), SUM(C19:E19))</f>
        <v>6</v>
      </c>
      <c r="V18" s="236">
        <f>IF(COUNT(C19:F19) &gt; 2, SUM(C19:F19)-MIN(C19:F19)-SMALL(C19:F19,2), SUM(C19:F19))</f>
        <v>8.5</v>
      </c>
      <c r="W18" s="236">
        <f>IF(COUNT(C19:G19) &gt; 2, SUM(C19:G19)-MIN(C19:G19)-SMALL(C19:G19,2), SUM(C19:G19))</f>
        <v>13</v>
      </c>
      <c r="X18" s="236">
        <f>IF(COUNT(C19:H19) &gt; 2, SUM(C19:H19)-MIN(C19:H19)-SMALL(C19:H19,2), SUM(C19:H19))</f>
        <v>19</v>
      </c>
      <c r="Y18" s="236">
        <f>IF(COUNT(C19:I19) &gt; 2, SUM(C19:I19)-MIN(C19:I19)-SMALL(C19:I19,2), SUM(C19:I19))</f>
        <v>24</v>
      </c>
      <c r="Z18" s="236">
        <f>IF(COUNT(C19:J19) &gt; 2, SUM(C19:J19)-MIN(C19:J19)-SMALL(C19:J19,2), SUM(C19:J19))</f>
        <v>29</v>
      </c>
      <c r="AA18" s="236">
        <f>IF(COUNT(C19:K19) &gt; 2, SUM(C19:K19)-MIN(C19:K19)-SMALL(C19:K19,2), SUM(C19:K19))</f>
        <v>31.5</v>
      </c>
      <c r="AB18" s="236">
        <f>IF(COUNT(C19:L19) &gt; 2, SUM(C19:L19)-MIN(C19:L19)-SMALL(C19:L19,2), SUM(C19:L19))</f>
        <v>34.5</v>
      </c>
    </row>
    <row r="19" spans="1:28" x14ac:dyDescent="0.2">
      <c r="A19" s="306"/>
      <c r="B19" s="128" t="s">
        <v>5</v>
      </c>
      <c r="C19" s="134">
        <v>6</v>
      </c>
      <c r="D19" s="134">
        <v>0</v>
      </c>
      <c r="E19" s="134">
        <v>2.5</v>
      </c>
      <c r="F19" s="134">
        <v>0</v>
      </c>
      <c r="G19" s="134">
        <v>4.5</v>
      </c>
      <c r="H19" s="134">
        <v>6</v>
      </c>
      <c r="I19" s="134">
        <v>5</v>
      </c>
      <c r="J19" s="134">
        <v>5</v>
      </c>
      <c r="K19" s="134">
        <v>2.5</v>
      </c>
      <c r="L19" s="134">
        <v>3</v>
      </c>
      <c r="M19" s="114"/>
      <c r="N19" s="114"/>
      <c r="O19" s="126">
        <f>IF(COUNT(C19:L19) &gt; 2, SUM(C19:L19)-MIN(C19:L19)-SMALL(C19:L19,2), SUM(C19:L19))</f>
        <v>34.5</v>
      </c>
      <c r="P19" s="179" t="s">
        <v>57</v>
      </c>
      <c r="R19" s="289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</row>
    <row r="20" spans="1:28" x14ac:dyDescent="0.2">
      <c r="A20" s="306"/>
      <c r="B20" s="128" t="s">
        <v>6</v>
      </c>
      <c r="C20" s="26">
        <v>30</v>
      </c>
      <c r="D20" s="26"/>
      <c r="E20" s="26"/>
      <c r="F20" s="26"/>
      <c r="G20" s="26"/>
      <c r="H20" s="26">
        <v>30</v>
      </c>
      <c r="I20" s="26"/>
      <c r="J20" s="26"/>
      <c r="K20" s="26"/>
      <c r="L20" s="26"/>
      <c r="M20" s="38"/>
      <c r="N20" s="38"/>
      <c r="O20" s="99">
        <f>SUM(C20:M20)</f>
        <v>60</v>
      </c>
      <c r="P20" s="179" t="s">
        <v>48</v>
      </c>
      <c r="R20" s="289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</row>
    <row r="21" spans="1:28" ht="13.5" thickBot="1" x14ac:dyDescent="0.25">
      <c r="A21" s="307"/>
      <c r="B21" s="180" t="s">
        <v>45</v>
      </c>
      <c r="C21" s="181">
        <f>RANK(S18,S6:S65,0)</f>
        <v>4</v>
      </c>
      <c r="D21" s="181">
        <f t="shared" ref="D21:L21" si="21">RANK(T18,T6:T65,0)</f>
        <v>9</v>
      </c>
      <c r="E21" s="181">
        <f t="shared" si="21"/>
        <v>6</v>
      </c>
      <c r="F21" s="181">
        <f t="shared" si="21"/>
        <v>12</v>
      </c>
      <c r="G21" s="181">
        <f t="shared" si="21"/>
        <v>11</v>
      </c>
      <c r="H21" s="181">
        <f t="shared" si="21"/>
        <v>9</v>
      </c>
      <c r="I21" s="181">
        <f t="shared" si="21"/>
        <v>6</v>
      </c>
      <c r="J21" s="181">
        <f t="shared" si="21"/>
        <v>6</v>
      </c>
      <c r="K21" s="181">
        <f t="shared" si="21"/>
        <v>8</v>
      </c>
      <c r="L21" s="181">
        <f t="shared" si="21"/>
        <v>8</v>
      </c>
      <c r="M21" s="172"/>
      <c r="N21" s="172"/>
      <c r="O21" s="182">
        <f>IF(O19&gt;0, O19*243.903, "0")</f>
        <v>8414.6535000000003</v>
      </c>
      <c r="P21" s="183" t="s">
        <v>49</v>
      </c>
      <c r="R21" s="290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</row>
    <row r="22" spans="1:28" x14ac:dyDescent="0.2">
      <c r="A22" s="291" t="s">
        <v>152</v>
      </c>
      <c r="B22" s="164" t="s">
        <v>4</v>
      </c>
      <c r="C22" s="165">
        <v>15</v>
      </c>
      <c r="D22" s="165">
        <v>6</v>
      </c>
      <c r="E22" s="165">
        <v>11</v>
      </c>
      <c r="F22" s="165">
        <v>5</v>
      </c>
      <c r="G22" s="165">
        <v>15</v>
      </c>
      <c r="H22" s="165">
        <v>10</v>
      </c>
      <c r="I22" s="165">
        <v>8</v>
      </c>
      <c r="J22" s="165">
        <v>9</v>
      </c>
      <c r="K22" s="165">
        <v>10</v>
      </c>
      <c r="L22" s="165">
        <v>1</v>
      </c>
      <c r="M22" s="166"/>
      <c r="N22" s="165"/>
      <c r="O22" s="167">
        <f>SUM(C23:L23)</f>
        <v>35</v>
      </c>
      <c r="P22" s="168" t="s">
        <v>46</v>
      </c>
      <c r="R22" s="282" t="s">
        <v>152</v>
      </c>
      <c r="S22" s="236">
        <f>IF(COUNT(C23:C23) &gt; 2, SUM(C23:C23)-MIN(C23:C23)-SMALL(C23:C23,2), SUM(C23:C23))</f>
        <v>0.5</v>
      </c>
      <c r="T22" s="236">
        <f>IF(COUNT(C23:D23) &gt; 2, SUM(C23:D23)-MIN(C23:D23)-SMALL(C23:D23,2), SUM(C23:D23))</f>
        <v>5.5</v>
      </c>
      <c r="U22" s="236">
        <f>IF(COUNT(C23:E23) &gt; 2, SUM(C23:E23)-MIN(C23:E23)-SMALL(C23:E23,2), SUM(C23:E23))</f>
        <v>5</v>
      </c>
      <c r="V22" s="236">
        <f>IF(COUNT(C23:F23) &gt; 2, SUM(C23:F23)-MIN(C23:F23)-SMALL(C23:F23,2), SUM(C23:F23))</f>
        <v>10.5</v>
      </c>
      <c r="W22" s="236">
        <f>IF(COUNT(C23:G23) &gt; 2, SUM(C23:G23)-MIN(C23:G23)-SMALL(C23:G23,2), SUM(C23:G23))</f>
        <v>13</v>
      </c>
      <c r="X22" s="236">
        <f>IF(COUNT(C23:H23) &gt; 2, SUM(C23:H23)-MIN(C23:H23)-SMALL(C23:H23,2), SUM(C23:H23))</f>
        <v>16</v>
      </c>
      <c r="Y22" s="236">
        <f>IF(COUNT(C23:I23) &gt; 2, SUM(C23:I23)-MIN(C23:I23)-SMALL(C23:I23,2), SUM(C23:I23))</f>
        <v>20</v>
      </c>
      <c r="Z22" s="236">
        <f>IF(COUNT(C23:J23) &gt; 2, SUM(C23:J23)-MIN(C23:J23)-SMALL(C23:J23,2), SUM(C23:J23))</f>
        <v>23.5</v>
      </c>
      <c r="AA22" s="236">
        <f>IF(COUNT(C23:K23) &gt; 2, SUM(C23:K23)-MIN(C23:K23)-SMALL(C23:K23,2), SUM(C23:K23))</f>
        <v>26.5</v>
      </c>
      <c r="AB22" s="236">
        <f>IF(COUNT(C23:L23) &gt; 2, SUM(C23:L23)-MIN(C23:L23)-SMALL(C23:L23,2), SUM(C23:L23))</f>
        <v>34</v>
      </c>
    </row>
    <row r="23" spans="1:28" x14ac:dyDescent="0.2">
      <c r="A23" s="292"/>
      <c r="B23" s="112" t="s">
        <v>5</v>
      </c>
      <c r="C23" s="108">
        <v>0.5</v>
      </c>
      <c r="D23" s="108">
        <v>5</v>
      </c>
      <c r="E23" s="108">
        <v>2.5</v>
      </c>
      <c r="F23" s="108">
        <v>5.5</v>
      </c>
      <c r="G23" s="108">
        <v>0.5</v>
      </c>
      <c r="H23" s="108">
        <v>3</v>
      </c>
      <c r="I23" s="108">
        <v>4</v>
      </c>
      <c r="J23" s="108">
        <v>3.5</v>
      </c>
      <c r="K23" s="108">
        <v>3</v>
      </c>
      <c r="L23" s="108">
        <v>7.5</v>
      </c>
      <c r="M23" s="109"/>
      <c r="N23" s="109"/>
      <c r="O23" s="110">
        <f>IF(COUNT(C23:L23) &gt; 2, SUM(C23:L23)-MIN(C23:L23)-SMALL(C23:L23,2), SUM(C23:L23))</f>
        <v>34</v>
      </c>
      <c r="P23" s="169" t="s">
        <v>57</v>
      </c>
      <c r="R23" s="283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</row>
    <row r="24" spans="1:28" x14ac:dyDescent="0.2">
      <c r="A24" s="292"/>
      <c r="B24" s="112" t="s">
        <v>6</v>
      </c>
      <c r="C24" s="36"/>
      <c r="D24" s="36"/>
      <c r="E24" s="36"/>
      <c r="F24" s="36"/>
      <c r="G24" s="36"/>
      <c r="H24" s="36"/>
      <c r="I24" s="36"/>
      <c r="J24" s="36"/>
      <c r="K24" s="36"/>
      <c r="L24" s="36">
        <v>110</v>
      </c>
      <c r="M24" s="59"/>
      <c r="N24" s="59"/>
      <c r="O24" s="100">
        <f>SUM(C24:M24)</f>
        <v>110</v>
      </c>
      <c r="P24" s="169" t="s">
        <v>48</v>
      </c>
      <c r="R24" s="283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</row>
    <row r="25" spans="1:28" ht="13.5" thickBot="1" x14ac:dyDescent="0.25">
      <c r="A25" s="293"/>
      <c r="B25" s="170" t="s">
        <v>45</v>
      </c>
      <c r="C25" s="171">
        <f t="shared" ref="C25:L25" si="22">RANK(S22,S6:S65,0)</f>
        <v>15</v>
      </c>
      <c r="D25" s="171">
        <f t="shared" ref="D25" si="23">RANK(T22,T6:T65,0)</f>
        <v>11</v>
      </c>
      <c r="E25" s="171">
        <f t="shared" ref="E25" si="24">RANK(U22,U6:U65,0)</f>
        <v>10</v>
      </c>
      <c r="F25" s="171">
        <f t="shared" ref="F25" si="25">RANK(V22,V6:V65,0)</f>
        <v>5</v>
      </c>
      <c r="G25" s="171">
        <f t="shared" ref="G25" si="26">RANK(W22,W6:W65,0)</f>
        <v>11</v>
      </c>
      <c r="H25" s="171">
        <f t="shared" ref="H25" si="27">RANK(X22,X6:X65,0)</f>
        <v>11</v>
      </c>
      <c r="I25" s="171">
        <f t="shared" ref="I25" si="28">RANK(Y22,Y6:Y65,0)</f>
        <v>12</v>
      </c>
      <c r="J25" s="171">
        <f t="shared" ref="J25" si="29">RANK(Z22,Z6:Z65,0)</f>
        <v>12</v>
      </c>
      <c r="K25" s="171">
        <f t="shared" ref="K25" si="30">RANK(AA22,AA6:AA65,0)</f>
        <v>12</v>
      </c>
      <c r="L25" s="171">
        <f t="shared" si="22"/>
        <v>9</v>
      </c>
      <c r="M25" s="172"/>
      <c r="N25" s="172"/>
      <c r="O25" s="173">
        <f>IF(O23&gt;0, O23*243.903, "0")</f>
        <v>8292.7019999999993</v>
      </c>
      <c r="P25" s="174" t="s">
        <v>49</v>
      </c>
      <c r="R25" s="284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</row>
    <row r="26" spans="1:28" x14ac:dyDescent="0.2">
      <c r="A26" s="294" t="s">
        <v>24</v>
      </c>
      <c r="B26" s="175" t="s">
        <v>4</v>
      </c>
      <c r="C26" s="176">
        <v>12</v>
      </c>
      <c r="D26" s="176">
        <v>0</v>
      </c>
      <c r="E26" s="176">
        <v>0</v>
      </c>
      <c r="F26" s="176">
        <v>6</v>
      </c>
      <c r="G26" s="176">
        <v>6</v>
      </c>
      <c r="H26" s="176">
        <v>15</v>
      </c>
      <c r="I26" s="176">
        <v>9</v>
      </c>
      <c r="J26" s="176">
        <v>0</v>
      </c>
      <c r="K26" s="176">
        <v>0</v>
      </c>
      <c r="L26" s="176">
        <v>0</v>
      </c>
      <c r="M26" s="166"/>
      <c r="N26" s="176"/>
      <c r="O26" s="177">
        <f>SUM(C27:L27)</f>
        <v>16</v>
      </c>
      <c r="P26" s="178" t="s">
        <v>46</v>
      </c>
      <c r="R26" s="244" t="s">
        <v>24</v>
      </c>
      <c r="S26" s="237">
        <f>IF(COUNT(C27:C27) &gt; 2, SUM(C27:C27)-MIN(C27:C27)-SMALL(C27:C27,2), SUM(C27:C27))</f>
        <v>2</v>
      </c>
      <c r="T26" s="237">
        <f>IF(COUNT(C27:D27) &gt; 2, SUM(C27:D27)-MIN(C27:D27)-SMALL(C27:D27,2), SUM(C27:D27))</f>
        <v>2</v>
      </c>
      <c r="U26" s="237">
        <f>IF(COUNT(C27:E27) &gt; 2, SUM(C27:E27)-MIN(C27:E27)-SMALL(C27:E27,2), SUM(C27:E27))</f>
        <v>2</v>
      </c>
      <c r="V26" s="237">
        <f>IF(COUNT(C27:F27) &gt; 2, SUM(C27:F27)-MIN(C27:F27)-SMALL(C27:F27,2), SUM(C27:F27))</f>
        <v>7</v>
      </c>
      <c r="W26" s="237">
        <f>IF(COUNT(C27:G27) &gt; 2, SUM(C27:G27)-MIN(C27:G27)-SMALL(C27:G27,2), SUM(C27:G27))</f>
        <v>12</v>
      </c>
      <c r="X26" s="237">
        <f>IF(COUNT(C27:H27) &gt; 2, SUM(C27:H27)-MIN(C27:H27)-SMALL(C27:H27,2), SUM(C27:H27))</f>
        <v>12.5</v>
      </c>
      <c r="Y26" s="237">
        <f>IF(COUNT(C27:I27) &gt; 2, SUM(C27:I27)-MIN(C27:I27)-SMALL(C27:I27,2), SUM(C27:I27))</f>
        <v>16</v>
      </c>
      <c r="Z26" s="237">
        <f>IF(COUNT(C27:J27) &gt; 2, SUM(C27:J27)-MIN(C27:J27)-SMALL(C27:J27,2), SUM(C27:J27))</f>
        <v>16</v>
      </c>
      <c r="AA26" s="237">
        <f>IF(COUNT(C27:K27) &gt; 2, SUM(C27:K27)-MIN(C27:K27)-SMALL(C27:K27,2), SUM(C27:K27))</f>
        <v>16</v>
      </c>
      <c r="AB26" s="237">
        <f>IF(COUNT(C27:L27) &gt; 2, SUM(C27:L27)-MIN(C27:L27)-SMALL(C27:L27,2), SUM(C27:L27))</f>
        <v>16</v>
      </c>
    </row>
    <row r="27" spans="1:28" x14ac:dyDescent="0.2">
      <c r="A27" s="295"/>
      <c r="B27" s="128" t="s">
        <v>5</v>
      </c>
      <c r="C27" s="125">
        <v>2</v>
      </c>
      <c r="D27" s="125">
        <v>0</v>
      </c>
      <c r="E27" s="125">
        <v>0</v>
      </c>
      <c r="F27" s="125">
        <v>5</v>
      </c>
      <c r="G27" s="125">
        <v>5</v>
      </c>
      <c r="H27" s="125">
        <v>0.5</v>
      </c>
      <c r="I27" s="125">
        <v>3.5</v>
      </c>
      <c r="J27" s="125">
        <v>0</v>
      </c>
      <c r="K27" s="125">
        <v>0</v>
      </c>
      <c r="L27" s="125">
        <v>0</v>
      </c>
      <c r="M27" s="109"/>
      <c r="N27" s="109"/>
      <c r="O27" s="126">
        <f>IF(COUNT(C27:L27) &gt; 2, SUM(C27:L27)-MIN(C27:L27)-SMALL(C27:L27,2), SUM(C27:L27))</f>
        <v>16</v>
      </c>
      <c r="P27" s="179" t="s">
        <v>57</v>
      </c>
      <c r="R27" s="245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</row>
    <row r="28" spans="1:28" x14ac:dyDescent="0.2">
      <c r="A28" s="295"/>
      <c r="B28" s="128" t="s">
        <v>6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38"/>
      <c r="N28" s="38"/>
      <c r="O28" s="99">
        <f>SUM(C28:M28)</f>
        <v>0</v>
      </c>
      <c r="P28" s="179" t="s">
        <v>48</v>
      </c>
      <c r="R28" s="245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</row>
    <row r="29" spans="1:28" ht="13.5" thickBot="1" x14ac:dyDescent="0.25">
      <c r="A29" s="296"/>
      <c r="B29" s="180" t="s">
        <v>45</v>
      </c>
      <c r="C29" s="181">
        <f t="shared" ref="C29" si="31">RANK(S26,S6:S65,0)</f>
        <v>12</v>
      </c>
      <c r="D29" s="181">
        <f t="shared" ref="D29" si="32">RANK(T26,T6:T65,0)</f>
        <v>15</v>
      </c>
      <c r="E29" s="181">
        <f t="shared" ref="E29" si="33">RANK(U26,U6:U65,0)</f>
        <v>15</v>
      </c>
      <c r="F29" s="181">
        <f t="shared" ref="F29" si="34">RANK(V26,V6:V65,0)</f>
        <v>14</v>
      </c>
      <c r="G29" s="181">
        <f t="shared" ref="G29" si="35">RANK(W26,W6:W65,0)</f>
        <v>13</v>
      </c>
      <c r="H29" s="181">
        <f t="shared" ref="H29" si="36">RANK(X26,X6:X65,0)</f>
        <v>14</v>
      </c>
      <c r="I29" s="181">
        <f t="shared" ref="I29" si="37">RANK(Y26,Y6:Y65,0)</f>
        <v>14</v>
      </c>
      <c r="J29" s="181">
        <f t="shared" ref="J29" si="38">RANK(Z26,Z6:Z65,0)</f>
        <v>15</v>
      </c>
      <c r="K29" s="181">
        <f t="shared" ref="K29" si="39">RANK(AA26,AA6:AA65,0)</f>
        <v>15</v>
      </c>
      <c r="L29" s="181">
        <f t="shared" ref="L29" si="40">RANK(AB26,AB6:AB65,0)</f>
        <v>15</v>
      </c>
      <c r="M29" s="172"/>
      <c r="N29" s="172"/>
      <c r="O29" s="182">
        <f>IF(O27&gt;0, O27*243.903, "0")</f>
        <v>3902.4479999999999</v>
      </c>
      <c r="P29" s="183" t="s">
        <v>49</v>
      </c>
      <c r="R29" s="246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</row>
    <row r="30" spans="1:28" x14ac:dyDescent="0.2">
      <c r="A30" s="291" t="s">
        <v>22</v>
      </c>
      <c r="B30" s="164" t="s">
        <v>4</v>
      </c>
      <c r="C30" s="165">
        <v>7</v>
      </c>
      <c r="D30" s="165">
        <v>3</v>
      </c>
      <c r="E30" s="165">
        <v>3</v>
      </c>
      <c r="F30" s="165">
        <v>4</v>
      </c>
      <c r="G30" s="165">
        <v>5</v>
      </c>
      <c r="H30" s="165">
        <v>12</v>
      </c>
      <c r="I30" s="165">
        <v>1</v>
      </c>
      <c r="J30" s="165">
        <v>12</v>
      </c>
      <c r="K30" s="165">
        <v>9</v>
      </c>
      <c r="L30" s="165">
        <v>4</v>
      </c>
      <c r="M30" s="166"/>
      <c r="N30" s="165"/>
      <c r="O30" s="167">
        <f>SUM(C31:L31)</f>
        <v>50</v>
      </c>
      <c r="P30" s="168" t="s">
        <v>46</v>
      </c>
      <c r="R30" s="282" t="s">
        <v>22</v>
      </c>
      <c r="S30" s="236">
        <f>IF(COUNT(C31:C31) &gt; 2, SUM(C31:C31)-MIN(C31:C31)-SMALL(C31:C31,2), SUM(C31:C31))</f>
        <v>4.5</v>
      </c>
      <c r="T30" s="236">
        <f>IF(COUNT(C31:D31) &gt; 2, SUM(C31:D31)-MIN(C31:D31)-SMALL(C31:D31,2), SUM(C31:D31))</f>
        <v>11</v>
      </c>
      <c r="U30" s="236">
        <f>IF(COUNT(C31:E31) &gt; 2, SUM(C31:E31)-MIN(C31:E31)-SMALL(C31:E31,2), SUM(C31:E31))</f>
        <v>6.5</v>
      </c>
      <c r="V30" s="236">
        <f>IF(COUNT(C31:F31) &gt; 2, SUM(C31:F31)-MIN(C31:F31)-SMALL(C31:F31,2), SUM(C31:F31))</f>
        <v>13</v>
      </c>
      <c r="W30" s="236">
        <f>IF(COUNT(C31:G31) &gt; 2, SUM(C31:G31)-MIN(C31:G31)-SMALL(C31:G31,2), SUM(C31:G31))</f>
        <v>19</v>
      </c>
      <c r="X30" s="236">
        <f>IF(COUNT(C31:H31) &gt; 2, SUM(C31:H31)-MIN(C31:H31)-SMALL(C31:H31,2), SUM(C31:H31))</f>
        <v>24.5</v>
      </c>
      <c r="Y30" s="236">
        <f>IF(COUNT(C31:I31) &gt; 2, SUM(C31:I31)-MIN(C31:I31)-SMALL(C31:I31,2), SUM(C31:I31))</f>
        <v>32</v>
      </c>
      <c r="Z30" s="236">
        <f>IF(COUNT(C31:J31) &gt; 2, SUM(C31:J31)-MIN(C31:J31)-SMALL(C31:J31,2), SUM(C31:J31))</f>
        <v>36.5</v>
      </c>
      <c r="AA30" s="236">
        <f>IF(COUNT(C31:K31) &gt; 2, SUM(C31:K31)-MIN(C31:K31)-SMALL(C31:K31,2), SUM(C31:K31))</f>
        <v>40</v>
      </c>
      <c r="AB30" s="236">
        <f>IF(COUNT(C31:L31) &gt; 2, SUM(C31:L31)-MIN(C31:L31)-SMALL(C31:L31,2), SUM(C31:L31))</f>
        <v>46</v>
      </c>
    </row>
    <row r="31" spans="1:28" x14ac:dyDescent="0.2">
      <c r="A31" s="292"/>
      <c r="B31" s="112" t="s">
        <v>5</v>
      </c>
      <c r="C31" s="113">
        <v>4.5</v>
      </c>
      <c r="D31" s="113">
        <v>6.5</v>
      </c>
      <c r="E31" s="113">
        <v>6.5</v>
      </c>
      <c r="F31" s="113">
        <v>6</v>
      </c>
      <c r="G31" s="113">
        <v>5.5</v>
      </c>
      <c r="H31" s="113">
        <v>2</v>
      </c>
      <c r="I31" s="113">
        <v>7.5</v>
      </c>
      <c r="J31" s="113">
        <v>2</v>
      </c>
      <c r="K31" s="113">
        <v>3.5</v>
      </c>
      <c r="L31" s="113">
        <v>6</v>
      </c>
      <c r="M31" s="114"/>
      <c r="N31" s="114"/>
      <c r="O31" s="110">
        <f>IF(COUNT(C31:L31) &gt; 2, SUM(C31:L31)-MIN(C31:L31)-SMALL(C31:L31,2), SUM(C31:L31))</f>
        <v>46</v>
      </c>
      <c r="P31" s="169" t="s">
        <v>57</v>
      </c>
      <c r="R31" s="283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</row>
    <row r="32" spans="1:28" x14ac:dyDescent="0.2">
      <c r="A32" s="292"/>
      <c r="B32" s="112" t="s">
        <v>6</v>
      </c>
      <c r="C32" s="36"/>
      <c r="D32" s="36">
        <v>50</v>
      </c>
      <c r="E32" s="36">
        <v>50</v>
      </c>
      <c r="F32" s="36">
        <v>20</v>
      </c>
      <c r="G32" s="36"/>
      <c r="H32" s="36"/>
      <c r="I32" s="36">
        <v>100</v>
      </c>
      <c r="J32" s="36"/>
      <c r="K32" s="36"/>
      <c r="L32" s="36">
        <v>20</v>
      </c>
      <c r="M32" s="59">
        <v>112.5</v>
      </c>
      <c r="N32" s="59"/>
      <c r="O32" s="100">
        <f>SUM(C32:M32)</f>
        <v>352.5</v>
      </c>
      <c r="P32" s="169" t="s">
        <v>48</v>
      </c>
      <c r="R32" s="283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</row>
    <row r="33" spans="1:28" ht="13.5" thickBot="1" x14ac:dyDescent="0.25">
      <c r="A33" s="293"/>
      <c r="B33" s="170" t="s">
        <v>45</v>
      </c>
      <c r="C33" s="171">
        <f t="shared" ref="C33" si="41">RANK(S30,S6:S65,0)</f>
        <v>7</v>
      </c>
      <c r="D33" s="171">
        <f t="shared" ref="D33" si="42">RANK(T30,T6:T65,0)</f>
        <v>3</v>
      </c>
      <c r="E33" s="171">
        <f t="shared" ref="E33" si="43">RANK(U30,U6:U65,0)</f>
        <v>5</v>
      </c>
      <c r="F33" s="171">
        <f t="shared" ref="F33" si="44">RANK(V30,V6:V65,0)</f>
        <v>4</v>
      </c>
      <c r="G33" s="171">
        <f t="shared" ref="G33" si="45">RANK(W30,W6:W65,0)</f>
        <v>4</v>
      </c>
      <c r="H33" s="171">
        <f t="shared" ref="H33" si="46">RANK(X30,X6:X65,0)</f>
        <v>4</v>
      </c>
      <c r="I33" s="171">
        <f t="shared" ref="I33" si="47">RANK(Y30,Y6:Y65,0)</f>
        <v>3</v>
      </c>
      <c r="J33" s="171">
        <f t="shared" ref="J33" si="48">RANK(Z30,Z6:Z65,0)</f>
        <v>3</v>
      </c>
      <c r="K33" s="171">
        <f t="shared" ref="K33" si="49">RANK(AA30,AA6:AA65,0)</f>
        <v>4</v>
      </c>
      <c r="L33" s="171">
        <f t="shared" ref="L33" si="50">RANK(AB30,AB6:AB65,0)</f>
        <v>3</v>
      </c>
      <c r="M33" s="172"/>
      <c r="N33" s="172"/>
      <c r="O33" s="173">
        <f>IF(O31&gt;0, O31*243.903, "0")</f>
        <v>11219.538</v>
      </c>
      <c r="P33" s="174" t="s">
        <v>49</v>
      </c>
      <c r="R33" s="284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</row>
    <row r="34" spans="1:28" x14ac:dyDescent="0.2">
      <c r="A34" s="294" t="s">
        <v>150</v>
      </c>
      <c r="B34" s="175" t="s">
        <v>4</v>
      </c>
      <c r="C34" s="184">
        <v>3</v>
      </c>
      <c r="D34" s="184">
        <v>5</v>
      </c>
      <c r="E34" s="184">
        <v>1</v>
      </c>
      <c r="F34" s="184">
        <v>2</v>
      </c>
      <c r="G34" s="184">
        <v>11</v>
      </c>
      <c r="H34" s="184">
        <v>9</v>
      </c>
      <c r="I34" s="184">
        <v>0</v>
      </c>
      <c r="J34" s="184">
        <v>3</v>
      </c>
      <c r="K34" s="184">
        <v>4</v>
      </c>
      <c r="L34" s="184">
        <v>9</v>
      </c>
      <c r="M34" s="166"/>
      <c r="N34" s="176"/>
      <c r="O34" s="177">
        <f>SUM(C35:L35)</f>
        <v>48.5</v>
      </c>
      <c r="P34" s="178" t="s">
        <v>46</v>
      </c>
      <c r="R34" s="244" t="s">
        <v>150</v>
      </c>
      <c r="S34" s="236">
        <f>IF(COUNT(C35:C35) &gt; 2, SUM(C35:C35)-MIN(C35:C35)-SMALL(C35:C35,2), SUM(C35:C35))</f>
        <v>6.5</v>
      </c>
      <c r="T34" s="236">
        <f>IF(COUNT(C35:D35) &gt; 2, SUM(C35:D35)-MIN(C35:D35)-SMALL(C35:D35,2), SUM(C35:D35))</f>
        <v>12</v>
      </c>
      <c r="U34" s="236">
        <f>IF(COUNT(C35:E35) &gt; 2, SUM(C35:E35)-MIN(C35:E35)-SMALL(C35:E35,2), SUM(C35:E35))</f>
        <v>7.5</v>
      </c>
      <c r="V34" s="236">
        <f>IF(COUNT(C35:F35) &gt; 2, SUM(C35:F35)-MIN(C35:F35)-SMALL(C35:F35,2), SUM(C35:F35))</f>
        <v>14.5</v>
      </c>
      <c r="W34" s="236">
        <f>IF(COUNT(C35:G35) &gt; 2, SUM(C35:G35)-MIN(C35:G35)-SMALL(C35:G35,2), SUM(C35:G35))</f>
        <v>21</v>
      </c>
      <c r="X34" s="236">
        <f>IF(COUNT(C35:H35) &gt; 2, SUM(C35:H35)-MIN(C35:H35)-SMALL(C35:H35,2), SUM(C35:H35))</f>
        <v>26.5</v>
      </c>
      <c r="Y34" s="236">
        <f>IF(COUNT(C35:I35) &gt; 2, SUM(C35:I35)-MIN(C35:I35)-SMALL(C35:I35,2), SUM(C35:I35))</f>
        <v>30</v>
      </c>
      <c r="Z34" s="236">
        <f>IF(COUNT(C35:J35) &gt; 2, SUM(C35:J35)-MIN(C35:J35)-SMALL(C35:J35,2), SUM(C35:J35))</f>
        <v>36.5</v>
      </c>
      <c r="AA34" s="236">
        <f>IF(COUNT(C35:K35) &gt; 2, SUM(C35:K35)-MIN(C35:K35)-SMALL(C35:K35,2), SUM(C35:K35))</f>
        <v>42.5</v>
      </c>
      <c r="AB34" s="236">
        <f>IF(COUNT(C35:L35) &gt; 2, SUM(C35:L35)-MIN(C35:L35)-SMALL(C35:L35,2), SUM(C35:L35))</f>
        <v>46</v>
      </c>
    </row>
    <row r="35" spans="1:28" x14ac:dyDescent="0.2">
      <c r="A35" s="295"/>
      <c r="B35" s="128" t="s">
        <v>5</v>
      </c>
      <c r="C35" s="117">
        <v>6.5</v>
      </c>
      <c r="D35" s="117">
        <v>5.5</v>
      </c>
      <c r="E35" s="117">
        <v>7.5</v>
      </c>
      <c r="F35" s="117">
        <v>7</v>
      </c>
      <c r="G35" s="117">
        <v>2.5</v>
      </c>
      <c r="H35" s="117">
        <v>3.5</v>
      </c>
      <c r="I35" s="117">
        <v>0</v>
      </c>
      <c r="J35" s="117">
        <v>6.5</v>
      </c>
      <c r="K35" s="117">
        <v>6</v>
      </c>
      <c r="L35" s="117">
        <v>3.5</v>
      </c>
      <c r="M35" s="109"/>
      <c r="N35" s="109"/>
      <c r="O35" s="126">
        <f>IF(COUNT(C35:L35) &gt; 2, SUM(C35:L35)-MIN(C35:L35)-SMALL(C35:L35,2), SUM(C35:L35))</f>
        <v>46</v>
      </c>
      <c r="P35" s="179" t="s">
        <v>57</v>
      </c>
      <c r="R35" s="245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</row>
    <row r="36" spans="1:28" x14ac:dyDescent="0.2">
      <c r="A36" s="295"/>
      <c r="B36" s="128" t="s">
        <v>6</v>
      </c>
      <c r="C36" s="36">
        <v>60</v>
      </c>
      <c r="D36" s="36"/>
      <c r="E36" s="36">
        <v>110</v>
      </c>
      <c r="F36" s="36">
        <v>80</v>
      </c>
      <c r="G36" s="36"/>
      <c r="H36" s="36"/>
      <c r="I36" s="36"/>
      <c r="J36" s="36">
        <v>50</v>
      </c>
      <c r="K36" s="36">
        <v>20</v>
      </c>
      <c r="L36" s="36"/>
      <c r="M36" s="38">
        <v>112.5</v>
      </c>
      <c r="N36" s="38"/>
      <c r="O36" s="99">
        <f>SUM(C36:M36)</f>
        <v>432.5</v>
      </c>
      <c r="P36" s="179" t="s">
        <v>48</v>
      </c>
      <c r="R36" s="245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</row>
    <row r="37" spans="1:28" ht="13.5" thickBot="1" x14ac:dyDescent="0.25">
      <c r="A37" s="296"/>
      <c r="B37" s="180" t="s">
        <v>45</v>
      </c>
      <c r="C37" s="171">
        <f t="shared" ref="C37" si="51">RANK(S34,S2:S62,0)</f>
        <v>3</v>
      </c>
      <c r="D37" s="171">
        <f t="shared" ref="D37" si="52">RANK(T34,T2:T62,0)</f>
        <v>2</v>
      </c>
      <c r="E37" s="171">
        <f t="shared" ref="E37" si="53">RANK(U34,U2:U62,0)</f>
        <v>1</v>
      </c>
      <c r="F37" s="171">
        <f t="shared" ref="F37" si="54">RANK(V34,V2:V62,0)</f>
        <v>2</v>
      </c>
      <c r="G37" s="171">
        <f t="shared" ref="G37" si="55">RANK(W34,W2:W62,0)</f>
        <v>2</v>
      </c>
      <c r="H37" s="171">
        <f t="shared" ref="H37" si="56">RANK(X34,X2:X62,0)</f>
        <v>3</v>
      </c>
      <c r="I37" s="171">
        <f t="shared" ref="I37" si="57">RANK(Y34,Y2:Y62,0)</f>
        <v>4</v>
      </c>
      <c r="J37" s="171">
        <f t="shared" ref="J37" si="58">RANK(Z34,Z2:Z62,0)</f>
        <v>3</v>
      </c>
      <c r="K37" s="171">
        <f t="shared" ref="K37" si="59">RANK(AA34,AA2:AA62,0)</f>
        <v>3</v>
      </c>
      <c r="L37" s="171">
        <f t="shared" ref="L37" si="60">RANK(AB34,AB2:AB62,0)</f>
        <v>3</v>
      </c>
      <c r="M37" s="172"/>
      <c r="N37" s="172"/>
      <c r="O37" s="182">
        <f>IF(O35&gt;0, O35*243.903, "0")</f>
        <v>11219.538</v>
      </c>
      <c r="P37" s="183" t="s">
        <v>49</v>
      </c>
      <c r="R37" s="24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</row>
    <row r="38" spans="1:28" x14ac:dyDescent="0.2">
      <c r="A38" s="297" t="s">
        <v>142</v>
      </c>
      <c r="B38" s="164" t="s">
        <v>4</v>
      </c>
      <c r="C38" s="187">
        <v>8</v>
      </c>
      <c r="D38" s="187">
        <v>7</v>
      </c>
      <c r="E38" s="187">
        <v>10</v>
      </c>
      <c r="F38" s="187">
        <v>12</v>
      </c>
      <c r="G38" s="187">
        <v>12</v>
      </c>
      <c r="H38" s="187">
        <v>7</v>
      </c>
      <c r="I38" s="187">
        <v>2</v>
      </c>
      <c r="J38" s="187">
        <v>5</v>
      </c>
      <c r="K38" s="187">
        <v>0</v>
      </c>
      <c r="L38" s="187">
        <v>13</v>
      </c>
      <c r="M38" s="185"/>
      <c r="N38" s="184"/>
      <c r="O38" s="167">
        <f>SUM(C39:L39)</f>
        <v>34</v>
      </c>
      <c r="P38" s="168" t="s">
        <v>46</v>
      </c>
      <c r="R38" s="278" t="s">
        <v>142</v>
      </c>
      <c r="S38" s="236">
        <f>IF(COUNT(C39:C39) &gt; 2, SUM(C39:C39)-MIN(C39:C39)-SMALL(C39:C39,2), SUM(C39:C39))</f>
        <v>4</v>
      </c>
      <c r="T38" s="236">
        <f>IF(COUNT(C39:D39) &gt; 2, SUM(C39:D39)-MIN(C39:D39)-SMALL(C39:D39,2), SUM(C39:D39))</f>
        <v>8.5</v>
      </c>
      <c r="U38" s="236">
        <f>IF(COUNT(C39:E39) &gt; 2, SUM(C39:E39)-MIN(C39:E39)-SMALL(C39:E39,2), SUM(C39:E39))</f>
        <v>4.5</v>
      </c>
      <c r="V38" s="236">
        <f>IF(COUNT(C39:F39) &gt; 2, SUM(C39:F39)-MIN(C39:F39)-SMALL(C39:F39,2), SUM(C39:F39))</f>
        <v>8.5</v>
      </c>
      <c r="W38" s="236">
        <f>IF(COUNT(C39:G39) &gt; 2, SUM(C39:G39)-MIN(C39:G39)-SMALL(C39:G39,2), SUM(C39:G39))</f>
        <v>11.5</v>
      </c>
      <c r="X38" s="236">
        <f>IF(COUNT(C39:H39) &gt; 2, SUM(C39:H39)-MIN(C39:H39)-SMALL(C39:H39,2), SUM(C39:H39))</f>
        <v>16</v>
      </c>
      <c r="Y38" s="236">
        <f>IF(COUNT(C39:I39) &gt; 2, SUM(C39:I39)-MIN(C39:I39)-SMALL(C39:I39,2), SUM(C39:I39))</f>
        <v>23</v>
      </c>
      <c r="Z38" s="236">
        <f>IF(COUNT(C39:J39) &gt; 2, SUM(C39:J39)-MIN(C39:J39)-SMALL(C39:J39,2), SUM(C39:J39))</f>
        <v>28.5</v>
      </c>
      <c r="AA38" s="236">
        <f>IF(COUNT(C39:K39) &gt; 2, SUM(C39:K39)-MIN(C39:K39)-SMALL(C39:K39,2), SUM(C39:K39))</f>
        <v>30.5</v>
      </c>
      <c r="AB38" s="236">
        <f>IF(COUNT(C39:L39) &gt; 2, SUM(C39:L39)-MIN(C39:L39)-SMALL(C39:L39,2), SUM(C39:L39))</f>
        <v>32.5</v>
      </c>
    </row>
    <row r="39" spans="1:28" x14ac:dyDescent="0.2">
      <c r="A39" s="298"/>
      <c r="B39" s="135" t="s">
        <v>5</v>
      </c>
      <c r="C39" s="131">
        <v>4</v>
      </c>
      <c r="D39" s="131">
        <v>4.5</v>
      </c>
      <c r="E39" s="131">
        <v>3</v>
      </c>
      <c r="F39" s="131">
        <v>2</v>
      </c>
      <c r="G39" s="131">
        <v>2</v>
      </c>
      <c r="H39" s="131">
        <v>4.5</v>
      </c>
      <c r="I39" s="131">
        <v>7</v>
      </c>
      <c r="J39" s="131">
        <v>5.5</v>
      </c>
      <c r="K39" s="131">
        <v>0</v>
      </c>
      <c r="L39" s="131">
        <v>1.5</v>
      </c>
      <c r="M39" s="118"/>
      <c r="N39" s="118"/>
      <c r="O39" s="110">
        <f>IF(COUNT(C39:L39) &gt; 2, SUM(C39:L39)-MIN(C39:L39)-SMALL(C39:L39,2), SUM(C39:L39))</f>
        <v>32.5</v>
      </c>
      <c r="P39" s="169" t="s">
        <v>57</v>
      </c>
      <c r="R39" s="279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</row>
    <row r="40" spans="1:28" x14ac:dyDescent="0.2">
      <c r="A40" s="298"/>
      <c r="B40" s="135" t="s">
        <v>6</v>
      </c>
      <c r="C40" s="26"/>
      <c r="D40" s="26"/>
      <c r="E40" s="26"/>
      <c r="F40" s="26"/>
      <c r="G40" s="26"/>
      <c r="H40" s="26"/>
      <c r="I40" s="26">
        <v>70</v>
      </c>
      <c r="J40" s="26"/>
      <c r="K40" s="26"/>
      <c r="L40" s="26"/>
      <c r="M40" s="117"/>
      <c r="N40" s="117"/>
      <c r="O40" s="100">
        <f>SUM(C40:M40)</f>
        <v>70</v>
      </c>
      <c r="P40" s="169" t="s">
        <v>48</v>
      </c>
      <c r="R40" s="279"/>
      <c r="S40" s="236"/>
      <c r="T40" s="236"/>
      <c r="U40" s="236"/>
      <c r="V40" s="236"/>
      <c r="W40" s="236"/>
      <c r="X40" s="236"/>
      <c r="Y40" s="236"/>
      <c r="Z40" s="236"/>
      <c r="AA40" s="236"/>
      <c r="AB40" s="236"/>
    </row>
    <row r="41" spans="1:28" ht="13.5" thickBot="1" x14ac:dyDescent="0.25">
      <c r="A41" s="299"/>
      <c r="B41" s="186" t="s">
        <v>45</v>
      </c>
      <c r="C41" s="181">
        <f t="shared" ref="C41" si="61">RANK(S38,S2:S62,0)</f>
        <v>8</v>
      </c>
      <c r="D41" s="181">
        <f t="shared" ref="D41" si="62">RANK(T38,T2:T62,0)</f>
        <v>5</v>
      </c>
      <c r="E41" s="181">
        <f t="shared" ref="E41" si="63">RANK(U38,U2:U62,0)</f>
        <v>12</v>
      </c>
      <c r="F41" s="181">
        <f t="shared" ref="F41" si="64">RANK(V38,V2:V62,0)</f>
        <v>12</v>
      </c>
      <c r="G41" s="181">
        <f t="shared" ref="G41" si="65">RANK(W38,W2:W62,0)</f>
        <v>14</v>
      </c>
      <c r="H41" s="181">
        <f t="shared" ref="H41" si="66">RANK(X38,X2:X62,0)</f>
        <v>11</v>
      </c>
      <c r="I41" s="181">
        <f t="shared" ref="I41" si="67">RANK(Y38,Y2:Y62,0)</f>
        <v>9</v>
      </c>
      <c r="J41" s="181">
        <f t="shared" ref="J41" si="68">RANK(Z38,Z2:Z62,0)</f>
        <v>7</v>
      </c>
      <c r="K41" s="181">
        <f t="shared" ref="K41" si="69">RANK(AA38,AA2:AA62,0)</f>
        <v>9</v>
      </c>
      <c r="L41" s="181">
        <f t="shared" ref="L41" si="70">RANK(AB38,AB2:AB62,0)</f>
        <v>11</v>
      </c>
      <c r="M41" s="172"/>
      <c r="N41" s="172"/>
      <c r="O41" s="173">
        <f>IF(O39&gt;0, O39*243.903, "0")</f>
        <v>7926.8474999999999</v>
      </c>
      <c r="P41" s="174" t="s">
        <v>49</v>
      </c>
      <c r="R41" s="280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</row>
    <row r="42" spans="1:28" x14ac:dyDescent="0.2">
      <c r="A42" s="294" t="s">
        <v>52</v>
      </c>
      <c r="B42" s="175" t="s">
        <v>4</v>
      </c>
      <c r="C42" s="165">
        <v>10</v>
      </c>
      <c r="D42" s="165">
        <v>10</v>
      </c>
      <c r="E42" s="165">
        <v>12</v>
      </c>
      <c r="F42" s="165">
        <v>3</v>
      </c>
      <c r="G42" s="165">
        <v>8</v>
      </c>
      <c r="H42" s="165">
        <v>14</v>
      </c>
      <c r="I42" s="165">
        <v>7</v>
      </c>
      <c r="J42" s="165">
        <v>0</v>
      </c>
      <c r="K42" s="165">
        <v>0</v>
      </c>
      <c r="L42" s="165">
        <v>0</v>
      </c>
      <c r="M42" s="185"/>
      <c r="N42" s="187"/>
      <c r="O42" s="177">
        <f>SUM(C43:L43)</f>
        <v>24</v>
      </c>
      <c r="P42" s="178" t="s">
        <v>46</v>
      </c>
      <c r="R42" s="244" t="s">
        <v>52</v>
      </c>
      <c r="S42" s="236">
        <f>IF(COUNT(C43:C43) &gt; 2, SUM(C43:C43)-MIN(C43:C43)-SMALL(C43:C43,2), SUM(C43:C43))</f>
        <v>3</v>
      </c>
      <c r="T42" s="236">
        <f>IF(COUNT(C43:D43) &gt; 2, SUM(C43:D43)-MIN(C43:D43)-SMALL(C43:D43,2), SUM(C43:D43))</f>
        <v>6</v>
      </c>
      <c r="U42" s="236">
        <f>IF(COUNT(C43:E43) &gt; 2, SUM(C43:E43)-MIN(C43:E43)-SMALL(C43:E43,2), SUM(C43:E43))</f>
        <v>3</v>
      </c>
      <c r="V42" s="236">
        <f>IF(COUNT(C43:F43) &gt; 2, SUM(C43:F43)-MIN(C43:F43)-SMALL(C43:F43,2), SUM(C43:F43))</f>
        <v>9.5</v>
      </c>
      <c r="W42" s="236">
        <f>IF(COUNT(C43:G43) &gt; 2, SUM(C43:G43)-MIN(C43:G43)-SMALL(C43:G43,2), SUM(C43:G43))</f>
        <v>13.5</v>
      </c>
      <c r="X42" s="236">
        <f>IF(COUNT(C43:H43) &gt; 2, SUM(C43:H43)-MIN(C43:H43)-SMALL(C43:H43,2), SUM(C43:H43))</f>
        <v>16.5</v>
      </c>
      <c r="Y42" s="236">
        <f>IF(COUNT(C43:I43) &gt; 2, SUM(C43:I43)-MIN(C43:I43)-SMALL(C43:I43,2), SUM(C43:I43))</f>
        <v>21</v>
      </c>
      <c r="Z42" s="236">
        <f>IF(COUNT(C43:J43) &gt; 2, SUM(C43:J43)-MIN(C43:J43)-SMALL(C43:J43,2), SUM(C43:J43))</f>
        <v>23</v>
      </c>
      <c r="AA42" s="236">
        <f>IF(COUNT(C43:K43) &gt; 2, SUM(C43:K43)-MIN(C43:K43)-SMALL(C43:K43,2), SUM(C43:K43))</f>
        <v>24</v>
      </c>
      <c r="AB42" s="236">
        <f>IF(COUNT(C43:L43) &gt; 2, SUM(C43:L43)-MIN(C43:L43)-SMALL(C43:L43,2), SUM(C43:L43))</f>
        <v>24</v>
      </c>
    </row>
    <row r="43" spans="1:28" x14ac:dyDescent="0.2">
      <c r="A43" s="295"/>
      <c r="B43" s="128" t="s">
        <v>5</v>
      </c>
      <c r="C43" s="108">
        <v>3</v>
      </c>
      <c r="D43" s="108">
        <v>3</v>
      </c>
      <c r="E43" s="108">
        <v>2</v>
      </c>
      <c r="F43" s="108">
        <v>6.5</v>
      </c>
      <c r="G43" s="108">
        <v>4</v>
      </c>
      <c r="H43" s="108">
        <v>1</v>
      </c>
      <c r="I43" s="108">
        <v>4.5</v>
      </c>
      <c r="J43" s="108">
        <v>0</v>
      </c>
      <c r="K43" s="108">
        <v>0</v>
      </c>
      <c r="L43" s="108">
        <v>0</v>
      </c>
      <c r="M43" s="118"/>
      <c r="N43" s="118"/>
      <c r="O43" s="126">
        <f>IF(COUNT(C43:L43) &gt; 2, SUM(C43:L43)-MIN(C43:L43)-SMALL(C43:L43,2), SUM(C43:L43))</f>
        <v>24</v>
      </c>
      <c r="P43" s="179" t="s">
        <v>57</v>
      </c>
      <c r="R43" s="245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</row>
    <row r="44" spans="1:28" x14ac:dyDescent="0.2">
      <c r="A44" s="295"/>
      <c r="B44" s="128" t="s">
        <v>6</v>
      </c>
      <c r="C44" s="36"/>
      <c r="D44" s="36"/>
      <c r="E44" s="36"/>
      <c r="F44" s="36">
        <v>50</v>
      </c>
      <c r="G44" s="36"/>
      <c r="H44" s="36"/>
      <c r="I44" s="36"/>
      <c r="J44" s="36"/>
      <c r="K44" s="36"/>
      <c r="L44" s="36"/>
      <c r="M44" s="137"/>
      <c r="N44" s="131"/>
      <c r="O44" s="99">
        <f>SUM(C44:M44)</f>
        <v>50</v>
      </c>
      <c r="P44" s="179" t="s">
        <v>48</v>
      </c>
      <c r="R44" s="245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</row>
    <row r="45" spans="1:28" ht="13.5" thickBot="1" x14ac:dyDescent="0.25">
      <c r="A45" s="296"/>
      <c r="B45" s="180" t="s">
        <v>45</v>
      </c>
      <c r="C45" s="171">
        <f t="shared" ref="C45" si="71">RANK(S42,S2:S62,0)</f>
        <v>10</v>
      </c>
      <c r="D45" s="171">
        <f t="shared" ref="D45" si="72">RANK(T42,T2:T62,0)</f>
        <v>9</v>
      </c>
      <c r="E45" s="171">
        <f t="shared" ref="E45" si="73">RANK(U42,U2:U62,0)</f>
        <v>14</v>
      </c>
      <c r="F45" s="171">
        <f t="shared" ref="F45" si="74">RANK(V42,V2:V62,0)</f>
        <v>8</v>
      </c>
      <c r="G45" s="171">
        <f t="shared" ref="G45" si="75">RANK(W42,W2:W62,0)</f>
        <v>9</v>
      </c>
      <c r="H45" s="171">
        <f t="shared" ref="H45" si="76">RANK(X42,X2:X62,0)</f>
        <v>10</v>
      </c>
      <c r="I45" s="171">
        <f t="shared" ref="I45" si="77">RANK(Y42,Y2:Y62,0)</f>
        <v>11</v>
      </c>
      <c r="J45" s="171">
        <f t="shared" ref="J45" si="78">RANK(Z42,Z2:Z62,0)</f>
        <v>13</v>
      </c>
      <c r="K45" s="171">
        <f t="shared" ref="K45" si="79">RANK(AA42,AA2:AA62,0)</f>
        <v>14</v>
      </c>
      <c r="L45" s="171">
        <f t="shared" ref="L45" si="80">RANK(AB42,AB2:AB62,0)</f>
        <v>14</v>
      </c>
      <c r="M45" s="172"/>
      <c r="N45" s="172"/>
      <c r="O45" s="182">
        <f>IF(O43&gt;0, O43*243.903, "0")</f>
        <v>5853.6719999999996</v>
      </c>
      <c r="P45" s="183" t="s">
        <v>49</v>
      </c>
      <c r="R45" s="24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</row>
    <row r="46" spans="1:28" x14ac:dyDescent="0.2">
      <c r="A46" s="291" t="s">
        <v>109</v>
      </c>
      <c r="B46" s="164" t="s">
        <v>4</v>
      </c>
      <c r="C46" s="176">
        <v>6</v>
      </c>
      <c r="D46" s="176">
        <v>9</v>
      </c>
      <c r="E46" s="176">
        <v>7</v>
      </c>
      <c r="F46" s="176">
        <v>7</v>
      </c>
      <c r="G46" s="176">
        <v>10</v>
      </c>
      <c r="H46" s="176">
        <v>3</v>
      </c>
      <c r="I46" s="176">
        <v>0</v>
      </c>
      <c r="J46" s="176">
        <v>7</v>
      </c>
      <c r="K46" s="176">
        <v>8</v>
      </c>
      <c r="L46" s="176">
        <v>7</v>
      </c>
      <c r="M46" s="166"/>
      <c r="N46" s="165"/>
      <c r="O46" s="167">
        <f>SUM(C47:L47)</f>
        <v>40</v>
      </c>
      <c r="P46" s="168" t="s">
        <v>46</v>
      </c>
      <c r="R46" s="282" t="s">
        <v>109</v>
      </c>
      <c r="S46" s="236">
        <f>IF(COUNT(C47:C47) &gt; 2, SUM(C47:C47)-MIN(C47:C47)-SMALL(C47:C47,2), SUM(C47:C47))</f>
        <v>5</v>
      </c>
      <c r="T46" s="236">
        <f>IF(COUNT(C47:D47) &gt; 2, SUM(C47:D47)-MIN(C47:D47)-SMALL(C47:D47,2), SUM(C47:D47))</f>
        <v>8.5</v>
      </c>
      <c r="U46" s="236">
        <f>IF(COUNT(C47:E47) &gt; 2, SUM(C47:E47)-MIN(C47:E47)-SMALL(C47:E47,2), SUM(C47:E47))</f>
        <v>5</v>
      </c>
      <c r="V46" s="236">
        <f>IF(COUNT(C47:F47) &gt; 2, SUM(C47:F47)-MIN(C47:F47)-SMALL(C47:F47,2), SUM(C47:F47))</f>
        <v>9.5</v>
      </c>
      <c r="W46" s="236">
        <f>IF(COUNT(C47:G47) &gt; 2, SUM(C47:G47)-MIN(C47:G47)-SMALL(C47:G47,2), SUM(C47:G47))</f>
        <v>14</v>
      </c>
      <c r="X46" s="236">
        <f>IF(COUNT(C47:H47) &gt; 2, SUM(C47:H47)-MIN(C47:H47)-SMALL(C47:H47,2), SUM(C47:H47))</f>
        <v>20.5</v>
      </c>
      <c r="Y46" s="236">
        <f>IF(COUNT(C47:I47) &gt; 2, SUM(C47:I47)-MIN(C47:I47)-SMALL(C47:I47,2), SUM(C47:I47))</f>
        <v>24</v>
      </c>
      <c r="Z46" s="236">
        <f>IF(COUNT(C47:J47) &gt; 2, SUM(C47:J47)-MIN(C47:J47)-SMALL(C47:J47,2), SUM(C47:J47))</f>
        <v>28.5</v>
      </c>
      <c r="AA46" s="236">
        <f>IF(COUNT(C47:K47) &gt; 2, SUM(C47:K47)-MIN(C47:K47)-SMALL(C47:K47,2), SUM(C47:K47))</f>
        <v>32.5</v>
      </c>
      <c r="AB46" s="236">
        <f>IF(COUNT(C47:L47) &gt; 2, SUM(C47:L47)-MIN(C47:L47)-SMALL(C47:L47,2), SUM(C47:L47))</f>
        <v>37</v>
      </c>
    </row>
    <row r="47" spans="1:28" x14ac:dyDescent="0.2">
      <c r="A47" s="292"/>
      <c r="B47" s="112" t="s">
        <v>5</v>
      </c>
      <c r="C47" s="125">
        <v>5</v>
      </c>
      <c r="D47" s="125">
        <v>3.5</v>
      </c>
      <c r="E47" s="125">
        <v>4.5</v>
      </c>
      <c r="F47" s="125">
        <v>4.5</v>
      </c>
      <c r="G47" s="125">
        <v>3</v>
      </c>
      <c r="H47" s="125">
        <v>6.5</v>
      </c>
      <c r="I47" s="125">
        <v>0</v>
      </c>
      <c r="J47" s="125">
        <v>4.5</v>
      </c>
      <c r="K47" s="125">
        <v>4</v>
      </c>
      <c r="L47" s="125">
        <v>4.5</v>
      </c>
      <c r="M47" s="109"/>
      <c r="N47" s="109"/>
      <c r="O47" s="110">
        <f>IF(COUNT(C47:L47) &gt; 2, SUM(C47:L47)-MIN(C47:L47)-SMALL(C47:L47,2), SUM(C47:L47))</f>
        <v>37</v>
      </c>
      <c r="P47" s="169" t="s">
        <v>57</v>
      </c>
      <c r="R47" s="283"/>
      <c r="S47" s="236"/>
      <c r="T47" s="236"/>
      <c r="U47" s="236"/>
      <c r="V47" s="236"/>
      <c r="W47" s="236"/>
      <c r="X47" s="236"/>
      <c r="Y47" s="236"/>
      <c r="Z47" s="236"/>
      <c r="AA47" s="236"/>
      <c r="AB47" s="236"/>
    </row>
    <row r="48" spans="1:28" x14ac:dyDescent="0.2">
      <c r="A48" s="292"/>
      <c r="B48" s="112" t="s">
        <v>6</v>
      </c>
      <c r="C48" s="26"/>
      <c r="D48" s="26"/>
      <c r="E48" s="26"/>
      <c r="F48" s="26"/>
      <c r="G48" s="26"/>
      <c r="H48" s="26">
        <v>60</v>
      </c>
      <c r="I48" s="26"/>
      <c r="J48" s="26"/>
      <c r="K48" s="26"/>
      <c r="L48" s="26"/>
      <c r="M48" s="59"/>
      <c r="N48" s="59"/>
      <c r="O48" s="100">
        <f>SUM(C48:M48)</f>
        <v>60</v>
      </c>
      <c r="P48" s="169" t="s">
        <v>48</v>
      </c>
      <c r="R48" s="283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</row>
    <row r="49" spans="1:28" ht="13.5" thickBot="1" x14ac:dyDescent="0.25">
      <c r="A49" s="293"/>
      <c r="B49" s="170" t="s">
        <v>45</v>
      </c>
      <c r="C49" s="181">
        <f t="shared" ref="C49" si="81">RANK(S46,S2:S62,0)</f>
        <v>6</v>
      </c>
      <c r="D49" s="181">
        <f t="shared" ref="D49" si="82">RANK(T46,T2:T62,0)</f>
        <v>5</v>
      </c>
      <c r="E49" s="181">
        <f t="shared" ref="E49" si="83">RANK(U46,U2:U62,0)</f>
        <v>10</v>
      </c>
      <c r="F49" s="181">
        <f t="shared" ref="F49" si="84">RANK(V46,V2:V62,0)</f>
        <v>8</v>
      </c>
      <c r="G49" s="181">
        <f t="shared" ref="G49" si="85">RANK(W46,W2:W62,0)</f>
        <v>8</v>
      </c>
      <c r="H49" s="181">
        <f t="shared" ref="H49" si="86">RANK(X46,X2:X62,0)</f>
        <v>7</v>
      </c>
      <c r="I49" s="181">
        <f t="shared" ref="I49" si="87">RANK(Y46,Y2:Y62,0)</f>
        <v>6</v>
      </c>
      <c r="J49" s="181">
        <f t="shared" ref="J49" si="88">RANK(Z46,Z2:Z62,0)</f>
        <v>7</v>
      </c>
      <c r="K49" s="181">
        <f t="shared" ref="K49" si="89">RANK(AA46,AA2:AA62,0)</f>
        <v>7</v>
      </c>
      <c r="L49" s="181">
        <f t="shared" ref="L49" si="90">RANK(AB46,AB2:AB62,0)</f>
        <v>6</v>
      </c>
      <c r="M49" s="172"/>
      <c r="N49" s="172"/>
      <c r="O49" s="173">
        <f>IF(O47&gt;0, O47*243.903, "0")</f>
        <v>9024.4110000000001</v>
      </c>
      <c r="P49" s="174" t="s">
        <v>49</v>
      </c>
      <c r="R49" s="284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</row>
    <row r="50" spans="1:28" x14ac:dyDescent="0.2">
      <c r="A50" s="294" t="s">
        <v>108</v>
      </c>
      <c r="B50" s="175" t="s">
        <v>4</v>
      </c>
      <c r="C50" s="184">
        <v>5</v>
      </c>
      <c r="D50" s="184">
        <v>0</v>
      </c>
      <c r="E50" s="184">
        <v>6</v>
      </c>
      <c r="F50" s="184">
        <v>8</v>
      </c>
      <c r="G50" s="184">
        <v>3</v>
      </c>
      <c r="H50" s="184">
        <v>5</v>
      </c>
      <c r="I50" s="184">
        <v>5</v>
      </c>
      <c r="J50" s="184">
        <v>13</v>
      </c>
      <c r="K50" s="184">
        <v>7</v>
      </c>
      <c r="L50" s="184">
        <v>8</v>
      </c>
      <c r="M50" s="166"/>
      <c r="N50" s="176"/>
      <c r="O50" s="177">
        <f>SUM(C51:L51)</f>
        <v>42</v>
      </c>
      <c r="P50" s="178" t="s">
        <v>46</v>
      </c>
      <c r="R50" s="244" t="s">
        <v>108</v>
      </c>
      <c r="S50" s="236">
        <f>IF(COUNT(C51:C51) &gt; 2, SUM(C51:C51)-MIN(C51:C51)-SMALL(C51:C51,2), SUM(C51:C51))</f>
        <v>5.5</v>
      </c>
      <c r="T50" s="236">
        <f>IF(COUNT(C51:D51) &gt; 2, SUM(C51:D51)-MIN(C51:D51)-SMALL(C51:D51,2), SUM(C51:D51))</f>
        <v>5.5</v>
      </c>
      <c r="U50" s="236">
        <f>IF(COUNT(C51:E51) &gt; 2, SUM(C51:E51)-MIN(C51:E51)-SMALL(C51:E51,2), SUM(C51:E51))</f>
        <v>5.5</v>
      </c>
      <c r="V50" s="236">
        <f>IF(COUNT(C51:F51) &gt; 2, SUM(C51:F51)-MIN(C51:F51)-SMALL(C51:F51,2), SUM(C51:F51))</f>
        <v>10.5</v>
      </c>
      <c r="W50" s="236">
        <f>IF(COUNT(C51:G51) &gt; 2, SUM(C51:G51)-MIN(C51:G51)-SMALL(C51:G51,2), SUM(C51:G51))</f>
        <v>17</v>
      </c>
      <c r="X50" s="236">
        <f>IF(COUNT(C51:H51) &gt; 2, SUM(C51:H51)-MIN(C51:H51)-SMALL(C51:H51,2), SUM(C51:H51))</f>
        <v>22.5</v>
      </c>
      <c r="Y50" s="236">
        <f>IF(COUNT(C51:I51) &gt; 2, SUM(C51:I51)-MIN(C51:I51)-SMALL(C51:I51,2), SUM(C51:I51))</f>
        <v>28</v>
      </c>
      <c r="Z50" s="236">
        <f>IF(COUNT(C51:J51) &gt; 2, SUM(C51:J51)-MIN(C51:J51)-SMALL(C51:J51,2), SUM(C51:J51))</f>
        <v>32</v>
      </c>
      <c r="AA50" s="236">
        <f>IF(COUNT(C51:K51) &gt; 2, SUM(C51:K51)-MIN(C51:K51)-SMALL(C51:K51,2), SUM(C51:K51))</f>
        <v>36.5</v>
      </c>
      <c r="AB50" s="236">
        <f>IF(COUNT(C51:L51) &gt; 2, SUM(C51:L51)-MIN(C51:L51)-SMALL(C51:L51,2), SUM(C51:L51))</f>
        <v>40.5</v>
      </c>
    </row>
    <row r="51" spans="1:28" x14ac:dyDescent="0.2">
      <c r="A51" s="295"/>
      <c r="B51" s="128" t="s">
        <v>5</v>
      </c>
      <c r="C51" s="117">
        <v>5.5</v>
      </c>
      <c r="D51" s="117">
        <v>0</v>
      </c>
      <c r="E51" s="117">
        <v>5</v>
      </c>
      <c r="F51" s="117">
        <v>4</v>
      </c>
      <c r="G51" s="117">
        <v>6.5</v>
      </c>
      <c r="H51" s="117">
        <v>5.5</v>
      </c>
      <c r="I51" s="117">
        <v>5.5</v>
      </c>
      <c r="J51" s="117">
        <v>1.5</v>
      </c>
      <c r="K51" s="117">
        <v>4.5</v>
      </c>
      <c r="L51" s="117">
        <v>4</v>
      </c>
      <c r="M51" s="109"/>
      <c r="N51" s="109"/>
      <c r="O51" s="126">
        <f>IF(COUNT(C51:L51) &gt; 2, SUM(C51:L51)-MIN(C51:L51)-SMALL(C51:L51,2), SUM(C51:L51))</f>
        <v>40.5</v>
      </c>
      <c r="P51" s="179" t="s">
        <v>57</v>
      </c>
      <c r="R51" s="245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</row>
    <row r="52" spans="1:28" x14ac:dyDescent="0.2">
      <c r="A52" s="295"/>
      <c r="B52" s="128" t="s">
        <v>6</v>
      </c>
      <c r="C52" s="138"/>
      <c r="D52" s="138"/>
      <c r="E52" s="138"/>
      <c r="F52" s="138"/>
      <c r="G52" s="138">
        <v>60</v>
      </c>
      <c r="H52" s="138"/>
      <c r="I52" s="138"/>
      <c r="J52" s="138"/>
      <c r="K52" s="138"/>
      <c r="L52" s="138"/>
      <c r="M52" s="38"/>
      <c r="N52" s="38"/>
      <c r="O52" s="99">
        <f>SUM(C52:M52)</f>
        <v>60</v>
      </c>
      <c r="P52" s="179" t="s">
        <v>48</v>
      </c>
      <c r="R52" s="245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</row>
    <row r="53" spans="1:28" ht="13.5" thickBot="1" x14ac:dyDescent="0.25">
      <c r="A53" s="296"/>
      <c r="B53" s="180" t="s">
        <v>45</v>
      </c>
      <c r="C53" s="171">
        <f t="shared" ref="C53" si="91">RANK(S50,S2:S62,0)</f>
        <v>5</v>
      </c>
      <c r="D53" s="171">
        <f t="shared" ref="D53" si="92">RANK(T50,T2:T62,0)</f>
        <v>11</v>
      </c>
      <c r="E53" s="171">
        <f t="shared" ref="E53" si="93">RANK(U50,U2:U62,0)</f>
        <v>8</v>
      </c>
      <c r="F53" s="171">
        <f t="shared" ref="F53" si="94">RANK(V50,V2:V62,0)</f>
        <v>5</v>
      </c>
      <c r="G53" s="171">
        <f t="shared" ref="G53" si="95">RANK(W50,W2:W62,0)</f>
        <v>5</v>
      </c>
      <c r="H53" s="171">
        <f t="shared" ref="H53" si="96">RANK(X50,X2:X62,0)</f>
        <v>5</v>
      </c>
      <c r="I53" s="171">
        <f t="shared" ref="I53" si="97">RANK(Y50,Y2:Y62,0)</f>
        <v>5</v>
      </c>
      <c r="J53" s="171">
        <f t="shared" ref="J53" si="98">RANK(Z50,Z2:Z62,0)</f>
        <v>5</v>
      </c>
      <c r="K53" s="171">
        <f t="shared" ref="K53" si="99">RANK(AA50,AA2:AA62,0)</f>
        <v>5</v>
      </c>
      <c r="L53" s="171">
        <f t="shared" ref="L53" si="100">RANK(AB50,AB2:AB62,0)</f>
        <v>5</v>
      </c>
      <c r="M53" s="172"/>
      <c r="N53" s="172"/>
      <c r="O53" s="182">
        <f>IF(O51&gt;0, O51*243.903, "0")</f>
        <v>9878.0715</v>
      </c>
      <c r="P53" s="183" t="s">
        <v>49</v>
      </c>
      <c r="R53" s="246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</row>
    <row r="54" spans="1:28" x14ac:dyDescent="0.2">
      <c r="A54" s="297" t="s">
        <v>90</v>
      </c>
      <c r="B54" s="164" t="s">
        <v>4</v>
      </c>
      <c r="C54" s="187">
        <v>2</v>
      </c>
      <c r="D54" s="187">
        <v>11</v>
      </c>
      <c r="E54" s="187">
        <v>0</v>
      </c>
      <c r="F54" s="187">
        <v>10</v>
      </c>
      <c r="G54" s="187">
        <v>9</v>
      </c>
      <c r="H54" s="187">
        <v>13</v>
      </c>
      <c r="I54" s="187">
        <v>12</v>
      </c>
      <c r="J54" s="187">
        <v>1</v>
      </c>
      <c r="K54" s="187">
        <v>12</v>
      </c>
      <c r="L54" s="187">
        <v>3</v>
      </c>
      <c r="M54" s="185"/>
      <c r="N54" s="184"/>
      <c r="O54" s="167">
        <f>SUM(C55:L55)</f>
        <v>35.5</v>
      </c>
      <c r="P54" s="168" t="s">
        <v>46</v>
      </c>
      <c r="R54" s="278" t="s">
        <v>90</v>
      </c>
      <c r="S54" s="237">
        <f>IF(COUNT(C55:C55) &gt; 2, SUM(C55:C55)-MIN(C55:C55)-SMALL(C55:C55,2), SUM(C55:C55))</f>
        <v>7</v>
      </c>
      <c r="T54" s="237">
        <f>IF(COUNT(C55:D55) &gt; 2, SUM(C55:D55)-MIN(C55:D55)-SMALL(C55:D55,2), SUM(C55:D55))</f>
        <v>9.5</v>
      </c>
      <c r="U54" s="237">
        <f>IF(COUNT(C55:E55) &gt; 2, SUM(C55:E55)-MIN(C55:E55)-SMALL(C55:E55,2), SUM(C55:E55))</f>
        <v>7</v>
      </c>
      <c r="V54" s="237">
        <f>IF(COUNT(C55:F55) &gt; 2, SUM(C55:F55)-MIN(C55:F55)-SMALL(C55:F55,2), SUM(C55:F55))</f>
        <v>10</v>
      </c>
      <c r="W54" s="237">
        <f>IF(COUNT(C55:G55) &gt; 2, SUM(C55:G55)-MIN(C55:G55)-SMALL(C55:G55,2), SUM(C55:G55))</f>
        <v>13.5</v>
      </c>
      <c r="X54" s="237">
        <f>IF(COUNT(C55:H55) &gt; 2, SUM(C55:H55)-MIN(C55:H55)-SMALL(C55:H55,2), SUM(C55:H55))</f>
        <v>16</v>
      </c>
      <c r="Y54" s="237">
        <f>IF(COUNT(C55:I55) &gt; 2, SUM(C55:I55)-MIN(C55:I55)-SMALL(C55:I55,2), SUM(C55:I55))</f>
        <v>18</v>
      </c>
      <c r="Z54" s="237">
        <f>IF(COUNT(C55:J55) &gt; 2, SUM(C55:J55)-MIN(C55:J55)-SMALL(C55:J55,2), SUM(C55:J55))</f>
        <v>25.5</v>
      </c>
      <c r="AA54" s="237">
        <f>IF(COUNT(C55:K55) &gt; 2, SUM(C55:K55)-MIN(C55:K55)-SMALL(C55:K55,2), SUM(C55:K55))</f>
        <v>27.5</v>
      </c>
      <c r="AB54" s="237">
        <f>IF(COUNT(C55:L55) &gt; 2, SUM(C55:L55)-MIN(C55:L55)-SMALL(C55:L55,2), SUM(C55:L55))</f>
        <v>34</v>
      </c>
    </row>
    <row r="55" spans="1:28" x14ac:dyDescent="0.2">
      <c r="A55" s="298"/>
      <c r="B55" s="135" t="s">
        <v>5</v>
      </c>
      <c r="C55" s="131">
        <v>7</v>
      </c>
      <c r="D55" s="131">
        <v>2.5</v>
      </c>
      <c r="E55" s="131">
        <v>0</v>
      </c>
      <c r="F55" s="131">
        <v>3</v>
      </c>
      <c r="G55" s="131">
        <v>3.5</v>
      </c>
      <c r="H55" s="131">
        <v>1.5</v>
      </c>
      <c r="I55" s="131">
        <v>2</v>
      </c>
      <c r="J55" s="131">
        <v>7.5</v>
      </c>
      <c r="K55" s="131">
        <v>2</v>
      </c>
      <c r="L55" s="131">
        <v>6.5</v>
      </c>
      <c r="M55" s="118"/>
      <c r="N55" s="118"/>
      <c r="O55" s="110">
        <f>IF(COUNT(C55:L55) &gt; 2, SUM(C55:L55)-MIN(C55:L55)-SMALL(C55:L55,2), SUM(C55:L55))</f>
        <v>34</v>
      </c>
      <c r="P55" s="169" t="s">
        <v>57</v>
      </c>
      <c r="R55" s="279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</row>
    <row r="56" spans="1:28" x14ac:dyDescent="0.2">
      <c r="A56" s="298"/>
      <c r="B56" s="135" t="s">
        <v>6</v>
      </c>
      <c r="C56" s="26">
        <v>90</v>
      </c>
      <c r="D56" s="26"/>
      <c r="E56" s="26"/>
      <c r="F56" s="26"/>
      <c r="G56" s="26"/>
      <c r="H56" s="26"/>
      <c r="I56" s="26"/>
      <c r="J56" s="26">
        <v>110</v>
      </c>
      <c r="K56" s="26"/>
      <c r="L56" s="26">
        <v>50</v>
      </c>
      <c r="M56" s="117"/>
      <c r="N56" s="117"/>
      <c r="O56" s="100">
        <f>SUM(C56:M56)</f>
        <v>250</v>
      </c>
      <c r="P56" s="169" t="s">
        <v>48</v>
      </c>
      <c r="R56" s="279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</row>
    <row r="57" spans="1:28" ht="13.5" thickBot="1" x14ac:dyDescent="0.25">
      <c r="A57" s="299"/>
      <c r="B57" s="186" t="s">
        <v>45</v>
      </c>
      <c r="C57" s="181">
        <f t="shared" ref="C57" si="101">RANK(S54,S2:S62,0)</f>
        <v>2</v>
      </c>
      <c r="D57" s="181">
        <f t="shared" ref="D57" si="102">RANK(T54,T2:T62,0)</f>
        <v>4</v>
      </c>
      <c r="E57" s="181">
        <f t="shared" ref="E57" si="103">RANK(U54,U2:U62,0)</f>
        <v>3</v>
      </c>
      <c r="F57" s="181">
        <f t="shared" ref="F57" si="104">RANK(V54,V2:V62,0)</f>
        <v>7</v>
      </c>
      <c r="G57" s="181">
        <f t="shared" ref="G57" si="105">RANK(W54,W2:W62,0)</f>
        <v>9</v>
      </c>
      <c r="H57" s="181">
        <f t="shared" ref="H57" si="106">RANK(X54,X2:X62,0)</f>
        <v>11</v>
      </c>
      <c r="I57" s="181">
        <f t="shared" ref="I57" si="107">RANK(Y54,Y2:Y62,0)</f>
        <v>13</v>
      </c>
      <c r="J57" s="181">
        <f t="shared" ref="J57" si="108">RANK(Z54,Z2:Z62,0)</f>
        <v>10</v>
      </c>
      <c r="K57" s="181">
        <f t="shared" ref="K57" si="109">RANK(AA54,AA2:AA62,0)</f>
        <v>11</v>
      </c>
      <c r="L57" s="181">
        <f t="shared" ref="L57" si="110">RANK(AB54,AB2:AB62,0)</f>
        <v>9</v>
      </c>
      <c r="M57" s="172"/>
      <c r="N57" s="172"/>
      <c r="O57" s="173">
        <f>IF(O55&gt;0, O55*243.903, "0")</f>
        <v>8292.7019999999993</v>
      </c>
      <c r="P57" s="174" t="s">
        <v>49</v>
      </c>
      <c r="R57" s="280"/>
      <c r="S57" s="239"/>
      <c r="T57" s="239"/>
      <c r="U57" s="239"/>
      <c r="V57" s="239"/>
      <c r="W57" s="239"/>
      <c r="X57" s="239"/>
      <c r="Y57" s="239"/>
      <c r="Z57" s="239"/>
      <c r="AA57" s="239"/>
      <c r="AB57" s="239"/>
    </row>
    <row r="58" spans="1:28" x14ac:dyDescent="0.2">
      <c r="A58" s="294" t="s">
        <v>17</v>
      </c>
      <c r="B58" s="175" t="s">
        <v>4</v>
      </c>
      <c r="C58" s="165">
        <v>1</v>
      </c>
      <c r="D58" s="165">
        <v>1</v>
      </c>
      <c r="E58" s="165">
        <v>2</v>
      </c>
      <c r="F58" s="165">
        <v>11</v>
      </c>
      <c r="G58" s="165">
        <v>1</v>
      </c>
      <c r="H58" s="165">
        <v>1</v>
      </c>
      <c r="I58" s="165">
        <v>3</v>
      </c>
      <c r="J58" s="165">
        <v>8</v>
      </c>
      <c r="K58" s="165">
        <v>2</v>
      </c>
      <c r="L58" s="165">
        <v>5</v>
      </c>
      <c r="M58" s="185"/>
      <c r="N58" s="187"/>
      <c r="O58" s="177">
        <f>SUM(C59:L59)</f>
        <v>62</v>
      </c>
      <c r="P58" s="178" t="s">
        <v>46</v>
      </c>
      <c r="R58" s="309" t="s">
        <v>17</v>
      </c>
      <c r="S58" s="237">
        <f>IF(COUNT(C59:C59) &gt; 2, SUM(C59:C59)-MIN(C59:C59)-SMALL(C59:C59,2), SUM(C59:C59))</f>
        <v>7.5</v>
      </c>
      <c r="T58" s="237">
        <f>IF(COUNT(C59:D59) &gt; 2, SUM(C59:D59)-MIN(C59:D59)-SMALL(C59:D59,2), SUM(C59:D59))</f>
        <v>15</v>
      </c>
      <c r="U58" s="237">
        <f>IF(COUNT(C59:E59) &gt; 2, SUM(C59:E59)-MIN(C59:E59)-SMALL(C59:E59,2), SUM(C59:E59))</f>
        <v>7.5</v>
      </c>
      <c r="V58" s="237">
        <f>IF(COUNT(C59:F59) &gt; 2, SUM(C59:F59)-MIN(C59:F59)-SMALL(C59:F59,2), SUM(C59:F59))</f>
        <v>15</v>
      </c>
      <c r="W58" s="237">
        <f>IF(COUNT(C59:G59) &gt; 2, SUM(C59:G59)-MIN(C59:G59)-SMALL(C59:G59,2), SUM(C59:G59))</f>
        <v>22.5</v>
      </c>
      <c r="X58" s="237">
        <f>IF(COUNT(C59:H59) &gt; 2, SUM(C59:H59)-MIN(C59:H59)-SMALL(C59:H59,2), SUM(C59:H59))</f>
        <v>30</v>
      </c>
      <c r="Y58" s="237">
        <f>IF(COUNT(C59:I59) &gt; 2, SUM(C59:I59)-MIN(C59:I59)-SMALL(C59:I59,2), SUM(C59:I59))</f>
        <v>37</v>
      </c>
      <c r="Z58" s="237">
        <f>IF(COUNT(C59:J59) &gt; 2, SUM(C59:J59)-MIN(C59:J59)-SMALL(C59:J59,2), SUM(C59:J59))</f>
        <v>43.5</v>
      </c>
      <c r="AA58" s="237">
        <f>IF(COUNT(C59:K59) &gt; 2, SUM(C59:K59)-MIN(C59:K59)-SMALL(C59:K59,2), SUM(C59:K59))</f>
        <v>50</v>
      </c>
      <c r="AB58" s="237">
        <f>IF(COUNT(C59:L59) &gt; 2, SUM(C59:L59)-MIN(C59:L59)-SMALL(C59:L59,2), SUM(C59:L59))</f>
        <v>55.5</v>
      </c>
    </row>
    <row r="59" spans="1:28" x14ac:dyDescent="0.2">
      <c r="A59" s="295"/>
      <c r="B59" s="128" t="s">
        <v>5</v>
      </c>
      <c r="C59" s="108">
        <v>7.5</v>
      </c>
      <c r="D59" s="108">
        <v>7.5</v>
      </c>
      <c r="E59" s="108">
        <v>7</v>
      </c>
      <c r="F59" s="108">
        <v>2.5</v>
      </c>
      <c r="G59" s="108">
        <v>7.5</v>
      </c>
      <c r="H59" s="108">
        <v>7.5</v>
      </c>
      <c r="I59" s="108">
        <v>6.5</v>
      </c>
      <c r="J59" s="108">
        <v>4</v>
      </c>
      <c r="K59" s="108">
        <v>6.5</v>
      </c>
      <c r="L59" s="108">
        <v>5.5</v>
      </c>
      <c r="M59" s="118"/>
      <c r="N59" s="118"/>
      <c r="O59" s="126">
        <f>IF(COUNT(C59:L59) &gt; 2, SUM(C59:L59)-MIN(C59:L59)-SMALL(C59:L59,2), SUM(C59:L59))</f>
        <v>55.5</v>
      </c>
      <c r="P59" s="179" t="s">
        <v>57</v>
      </c>
      <c r="R59" s="310"/>
      <c r="S59" s="238"/>
      <c r="T59" s="238"/>
      <c r="U59" s="238"/>
      <c r="V59" s="238"/>
      <c r="W59" s="238"/>
      <c r="X59" s="238"/>
      <c r="Y59" s="238"/>
      <c r="Z59" s="238"/>
      <c r="AA59" s="238"/>
      <c r="AB59" s="238"/>
    </row>
    <row r="60" spans="1:28" x14ac:dyDescent="0.2">
      <c r="A60" s="295"/>
      <c r="B60" s="128" t="s">
        <v>6</v>
      </c>
      <c r="C60" s="36">
        <v>120</v>
      </c>
      <c r="D60" s="36">
        <v>100</v>
      </c>
      <c r="E60" s="36">
        <v>80</v>
      </c>
      <c r="F60" s="36"/>
      <c r="G60" s="36">
        <v>120</v>
      </c>
      <c r="H60" s="36">
        <v>120</v>
      </c>
      <c r="I60" s="36">
        <v>50</v>
      </c>
      <c r="J60" s="36"/>
      <c r="K60" s="36">
        <v>50</v>
      </c>
      <c r="L60" s="36"/>
      <c r="M60" s="137">
        <v>300</v>
      </c>
      <c r="N60" s="131"/>
      <c r="O60" s="99">
        <f>SUM(C60:M60)</f>
        <v>940</v>
      </c>
      <c r="P60" s="179" t="s">
        <v>48</v>
      </c>
      <c r="R60" s="310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</row>
    <row r="61" spans="1:28" ht="13.5" thickBot="1" x14ac:dyDescent="0.25">
      <c r="A61" s="296"/>
      <c r="B61" s="180" t="s">
        <v>45</v>
      </c>
      <c r="C61" s="171">
        <f t="shared" ref="C61" si="111">RANK(S58,S2:S62,0)</f>
        <v>1</v>
      </c>
      <c r="D61" s="171">
        <f t="shared" ref="D61" si="112">RANK(T58,T2:T62,0)</f>
        <v>1</v>
      </c>
      <c r="E61" s="171">
        <f t="shared" ref="E61" si="113">RANK(U58,U2:U62,0)</f>
        <v>1</v>
      </c>
      <c r="F61" s="171">
        <f t="shared" ref="F61" si="114">RANK(V58,V2:V62,0)</f>
        <v>1</v>
      </c>
      <c r="G61" s="171">
        <f t="shared" ref="G61" si="115">RANK(W58,W2:W62,0)</f>
        <v>1</v>
      </c>
      <c r="H61" s="171">
        <f t="shared" ref="H61" si="116">RANK(X58,X2:X62,0)</f>
        <v>1</v>
      </c>
      <c r="I61" s="171">
        <f t="shared" ref="I61" si="117">RANK(Y58,Y2:Y62,0)</f>
        <v>1</v>
      </c>
      <c r="J61" s="171">
        <f t="shared" ref="J61" si="118">RANK(Z58,Z2:Z62,0)</f>
        <v>1</v>
      </c>
      <c r="K61" s="171">
        <f t="shared" ref="K61" si="119">RANK(AA58,AA2:AA62,0)</f>
        <v>1</v>
      </c>
      <c r="L61" s="171">
        <f t="shared" ref="L61" si="120">RANK(AB58,AB2:AB62,0)</f>
        <v>1</v>
      </c>
      <c r="M61" s="172"/>
      <c r="N61" s="172"/>
      <c r="O61" s="182">
        <f>IF(O59&gt;0, O59*243.903, "0")</f>
        <v>13536.6165</v>
      </c>
      <c r="P61" s="183" t="s">
        <v>49</v>
      </c>
      <c r="R61" s="311"/>
      <c r="S61" s="239"/>
      <c r="T61" s="239"/>
      <c r="U61" s="239"/>
      <c r="V61" s="239"/>
      <c r="W61" s="239"/>
      <c r="X61" s="239"/>
      <c r="Y61" s="239"/>
      <c r="Z61" s="239"/>
      <c r="AA61" s="239"/>
      <c r="AB61" s="239"/>
    </row>
    <row r="62" spans="1:28" x14ac:dyDescent="0.2">
      <c r="A62" s="291" t="s">
        <v>19</v>
      </c>
      <c r="B62" s="164" t="s">
        <v>4</v>
      </c>
      <c r="C62" s="176">
        <v>14</v>
      </c>
      <c r="D62" s="176">
        <v>8</v>
      </c>
      <c r="E62" s="176">
        <v>5</v>
      </c>
      <c r="F62" s="176">
        <v>13</v>
      </c>
      <c r="G62" s="176">
        <v>4</v>
      </c>
      <c r="H62" s="176">
        <v>8</v>
      </c>
      <c r="I62" s="176">
        <v>10</v>
      </c>
      <c r="J62" s="176">
        <v>11</v>
      </c>
      <c r="K62" s="176">
        <v>6</v>
      </c>
      <c r="L62" s="176">
        <v>12</v>
      </c>
      <c r="M62" s="166"/>
      <c r="N62" s="165"/>
      <c r="O62" s="167">
        <f>SUM(C63:L63)</f>
        <v>34.5</v>
      </c>
      <c r="P62" s="168" t="s">
        <v>46</v>
      </c>
      <c r="R62" s="278" t="s">
        <v>19</v>
      </c>
      <c r="S62" s="237">
        <f>IF(COUNT(C63:C63) &gt; 2, SUM(C63:C63)-MIN(C63:C63)-SMALL(C63:C63,2), SUM(C63:C63))</f>
        <v>1</v>
      </c>
      <c r="T62" s="237">
        <f>IF(COUNT(C63:D63) &gt; 2, SUM(C63:D63)-MIN(C63:D63)-SMALL(C63:D63,2), SUM(C63:D63))</f>
        <v>5</v>
      </c>
      <c r="U62" s="237">
        <f>IF(COUNT(C63:E63) &gt; 2, SUM(C63:E63)-MIN(C63:E63)-SMALL(C63:E63,2), SUM(C63:E63))</f>
        <v>5.5</v>
      </c>
      <c r="V62" s="237">
        <f>IF(COUNT(C63:F63) &gt; 2, SUM(C63:F63)-MIN(C63:F63)-SMALL(C63:F63,2), SUM(C63:F63))</f>
        <v>9.5</v>
      </c>
      <c r="W62" s="237">
        <f>IF(COUNT(C63:G63) &gt; 2, SUM(C63:G63)-MIN(C63:G63)-SMALL(C63:G63,2), SUM(C63:G63))</f>
        <v>15.5</v>
      </c>
      <c r="X62" s="237">
        <f>IF(COUNT(C63:H63) &gt; 2, SUM(C63:H63)-MIN(C63:H63)-SMALL(C63:H63,2), SUM(C63:H63))</f>
        <v>19.5</v>
      </c>
      <c r="Y62" s="237">
        <f>IF(COUNT(C63:I63) &gt; 2, SUM(C63:I63)-MIN(C63:I63)-SMALL(C63:I63,2), SUM(C63:I63))</f>
        <v>22.5</v>
      </c>
      <c r="Z62" s="237">
        <f>IF(COUNT(C63:J63) &gt; 2, SUM(C63:J63)-MIN(C63:J63)-SMALL(C63:J63,2), SUM(C63:J63))</f>
        <v>25</v>
      </c>
      <c r="AA62" s="237">
        <f>IF(COUNT(C63:K63) &gt; 2, SUM(C63:K63)-MIN(C63:K63)-SMALL(C63:K63,2), SUM(C63:K63))</f>
        <v>30</v>
      </c>
      <c r="AB62" s="237">
        <f>IF(COUNT(C63:L63) &gt; 2, SUM(C63:L63)-MIN(C63:L63)-SMALL(C63:L63,2), SUM(C63:L63))</f>
        <v>32</v>
      </c>
    </row>
    <row r="63" spans="1:28" x14ac:dyDescent="0.2">
      <c r="A63" s="292"/>
      <c r="B63" s="112" t="s">
        <v>5</v>
      </c>
      <c r="C63" s="125">
        <v>1</v>
      </c>
      <c r="D63" s="125">
        <v>4</v>
      </c>
      <c r="E63" s="125">
        <v>5.5</v>
      </c>
      <c r="F63" s="125">
        <v>1.5</v>
      </c>
      <c r="G63" s="125">
        <v>6</v>
      </c>
      <c r="H63" s="125">
        <v>4</v>
      </c>
      <c r="I63" s="125">
        <v>3</v>
      </c>
      <c r="J63" s="125">
        <v>2.5</v>
      </c>
      <c r="K63" s="125">
        <v>5</v>
      </c>
      <c r="L63" s="125">
        <v>2</v>
      </c>
      <c r="M63" s="109"/>
      <c r="N63" s="109"/>
      <c r="O63" s="110">
        <f>IF(COUNT(C63:L63) &gt; 2, SUM(C63:L63)-MIN(C63:L63)-SMALL(C63:L63,2), SUM(C63:L63))</f>
        <v>32</v>
      </c>
      <c r="P63" s="169" t="s">
        <v>57</v>
      </c>
      <c r="R63" s="279"/>
      <c r="S63" s="238"/>
      <c r="T63" s="238"/>
      <c r="U63" s="238"/>
      <c r="V63" s="238"/>
      <c r="W63" s="238"/>
      <c r="X63" s="238"/>
      <c r="Y63" s="238"/>
      <c r="Z63" s="238"/>
      <c r="AA63" s="238"/>
      <c r="AB63" s="238"/>
    </row>
    <row r="64" spans="1:28" x14ac:dyDescent="0.2">
      <c r="A64" s="292"/>
      <c r="B64" s="112" t="s">
        <v>6</v>
      </c>
      <c r="C64" s="26"/>
      <c r="D64" s="26"/>
      <c r="E64" s="26"/>
      <c r="F64" s="26"/>
      <c r="G64" s="26">
        <v>30</v>
      </c>
      <c r="H64" s="26"/>
      <c r="I64" s="26"/>
      <c r="J64" s="26"/>
      <c r="K64" s="26"/>
      <c r="L64" s="26"/>
      <c r="M64" s="59"/>
      <c r="N64" s="59"/>
      <c r="O64" s="100">
        <f>SUM(C64:M64)</f>
        <v>30</v>
      </c>
      <c r="P64" s="169" t="s">
        <v>48</v>
      </c>
      <c r="R64" s="279"/>
      <c r="S64" s="238"/>
      <c r="T64" s="238"/>
      <c r="U64" s="238"/>
      <c r="V64" s="238"/>
      <c r="W64" s="238"/>
      <c r="X64" s="238"/>
      <c r="Y64" s="238"/>
      <c r="Z64" s="238"/>
      <c r="AA64" s="238"/>
      <c r="AB64" s="238"/>
    </row>
    <row r="65" spans="1:28" ht="13.5" thickBot="1" x14ac:dyDescent="0.25">
      <c r="A65" s="293"/>
      <c r="B65" s="170" t="s">
        <v>45</v>
      </c>
      <c r="C65" s="181">
        <f t="shared" ref="C65" si="121">RANK(S62,S2:S62,0)</f>
        <v>14</v>
      </c>
      <c r="D65" s="181">
        <f t="shared" ref="D65" si="122">RANK(T62,T2:T62,0)</f>
        <v>14</v>
      </c>
      <c r="E65" s="181">
        <f t="shared" ref="E65" si="123">RANK(U62,U2:U62,0)</f>
        <v>8</v>
      </c>
      <c r="F65" s="181">
        <f t="shared" ref="F65" si="124">RANK(V62,V2:V62,0)</f>
        <v>8</v>
      </c>
      <c r="G65" s="181">
        <f t="shared" ref="G65" si="125">RANK(W62,W2:W62,0)</f>
        <v>7</v>
      </c>
      <c r="H65" s="181">
        <f t="shared" ref="H65" si="126">RANK(X62,X2:X62,0)</f>
        <v>8</v>
      </c>
      <c r="I65" s="181">
        <f t="shared" ref="I65" si="127">RANK(Y62,Y2:Y62,0)</f>
        <v>10</v>
      </c>
      <c r="J65" s="181">
        <f t="shared" ref="J65" si="128">RANK(Z62,Z2:Z62,0)</f>
        <v>11</v>
      </c>
      <c r="K65" s="181">
        <f t="shared" ref="K65" si="129">RANK(AA62,AA2:AA62,0)</f>
        <v>10</v>
      </c>
      <c r="L65" s="181">
        <f t="shared" ref="L65" si="130">RANK(AB62,AB2:AB62,0)</f>
        <v>13</v>
      </c>
      <c r="M65" s="172"/>
      <c r="N65" s="172"/>
      <c r="O65" s="173">
        <f>IF(O63&gt;0, O63*243.903, "0")</f>
        <v>7804.8959999999997</v>
      </c>
      <c r="P65" s="174" t="s">
        <v>49</v>
      </c>
      <c r="R65" s="280"/>
      <c r="S65" s="239"/>
      <c r="T65" s="239"/>
      <c r="U65" s="239"/>
      <c r="V65" s="239"/>
      <c r="W65" s="239"/>
      <c r="X65" s="239"/>
      <c r="Y65" s="239"/>
      <c r="Z65" s="239"/>
      <c r="AA65" s="239"/>
      <c r="AB65" s="239"/>
    </row>
    <row r="66" spans="1:28" x14ac:dyDescent="0.2">
      <c r="C66" s="161"/>
      <c r="D66" s="160"/>
      <c r="E66" s="160"/>
      <c r="F66" s="160"/>
      <c r="G66" s="160"/>
      <c r="H66" s="160"/>
      <c r="I66" s="160"/>
      <c r="J66" s="160"/>
      <c r="K66" s="160"/>
      <c r="L66" s="160"/>
    </row>
  </sheetData>
  <mergeCells count="182">
    <mergeCell ref="AB62:AB65"/>
    <mergeCell ref="R58:R61"/>
    <mergeCell ref="S58:S61"/>
    <mergeCell ref="T58:T61"/>
    <mergeCell ref="U58:U61"/>
    <mergeCell ref="V58:V61"/>
    <mergeCell ref="W58:W61"/>
    <mergeCell ref="X58:X61"/>
    <mergeCell ref="Y58:Y61"/>
    <mergeCell ref="Z58:Z61"/>
    <mergeCell ref="A58:A61"/>
    <mergeCell ref="A62:A65"/>
    <mergeCell ref="AB54:AB57"/>
    <mergeCell ref="A50:A53"/>
    <mergeCell ref="A54:A57"/>
    <mergeCell ref="V54:V57"/>
    <mergeCell ref="W54:W57"/>
    <mergeCell ref="X54:X57"/>
    <mergeCell ref="Y54:Y57"/>
    <mergeCell ref="Z54:Z57"/>
    <mergeCell ref="AA54:AA57"/>
    <mergeCell ref="X50:X53"/>
    <mergeCell ref="AA58:AA61"/>
    <mergeCell ref="AB58:AB61"/>
    <mergeCell ref="R62:R65"/>
    <mergeCell ref="S62:S65"/>
    <mergeCell ref="T62:T65"/>
    <mergeCell ref="U62:U65"/>
    <mergeCell ref="V62:V65"/>
    <mergeCell ref="W62:W65"/>
    <mergeCell ref="X62:X65"/>
    <mergeCell ref="Y62:Y65"/>
    <mergeCell ref="Z62:Z65"/>
    <mergeCell ref="AA62:AA65"/>
    <mergeCell ref="Y50:Y53"/>
    <mergeCell ref="Z50:Z53"/>
    <mergeCell ref="AA50:AA53"/>
    <mergeCell ref="AB50:AB53"/>
    <mergeCell ref="R54:R57"/>
    <mergeCell ref="S54:S57"/>
    <mergeCell ref="T54:T57"/>
    <mergeCell ref="U54:U57"/>
    <mergeCell ref="R50:R53"/>
    <mergeCell ref="S50:S53"/>
    <mergeCell ref="T50:T53"/>
    <mergeCell ref="U50:U53"/>
    <mergeCell ref="V50:V53"/>
    <mergeCell ref="W50:W53"/>
    <mergeCell ref="AB42:AB45"/>
    <mergeCell ref="R46:R49"/>
    <mergeCell ref="S46:S49"/>
    <mergeCell ref="T46:T49"/>
    <mergeCell ref="U46:U49"/>
    <mergeCell ref="V46:V49"/>
    <mergeCell ref="AA38:AA41"/>
    <mergeCell ref="AB38:AB41"/>
    <mergeCell ref="Y38:Y41"/>
    <mergeCell ref="Z38:Z41"/>
    <mergeCell ref="W46:W49"/>
    <mergeCell ref="X46:X49"/>
    <mergeCell ref="Y46:Y49"/>
    <mergeCell ref="Z46:Z49"/>
    <mergeCell ref="AA46:AA49"/>
    <mergeCell ref="AB46:AB49"/>
    <mergeCell ref="Y42:Y45"/>
    <mergeCell ref="Z42:Z45"/>
    <mergeCell ref="AA42:AA45"/>
    <mergeCell ref="U42:U45"/>
    <mergeCell ref="V42:V45"/>
    <mergeCell ref="W42:W45"/>
    <mergeCell ref="X42:X45"/>
    <mergeCell ref="U38:U41"/>
    <mergeCell ref="V38:V41"/>
    <mergeCell ref="W38:W41"/>
    <mergeCell ref="X38:X41"/>
    <mergeCell ref="W34:W37"/>
    <mergeCell ref="X34:X37"/>
    <mergeCell ref="Y34:Y37"/>
    <mergeCell ref="Z34:Z37"/>
    <mergeCell ref="AA34:AA37"/>
    <mergeCell ref="AB34:AB37"/>
    <mergeCell ref="AB30:AB33"/>
    <mergeCell ref="X26:X29"/>
    <mergeCell ref="Y26:Y29"/>
    <mergeCell ref="Z26:Z29"/>
    <mergeCell ref="AA26:AA29"/>
    <mergeCell ref="AB26:AB29"/>
    <mergeCell ref="A26:A29"/>
    <mergeCell ref="R34:R37"/>
    <mergeCell ref="S34:S37"/>
    <mergeCell ref="T34:T37"/>
    <mergeCell ref="U34:U37"/>
    <mergeCell ref="V34:V37"/>
    <mergeCell ref="A30:A33"/>
    <mergeCell ref="W30:W33"/>
    <mergeCell ref="X30:X33"/>
    <mergeCell ref="R30:R33"/>
    <mergeCell ref="S30:S33"/>
    <mergeCell ref="U30:U33"/>
    <mergeCell ref="V30:V33"/>
    <mergeCell ref="R26:R29"/>
    <mergeCell ref="S26:S29"/>
    <mergeCell ref="T26:T29"/>
    <mergeCell ref="U26:U29"/>
    <mergeCell ref="V26:V29"/>
    <mergeCell ref="W26:W29"/>
    <mergeCell ref="Y30:Y33"/>
    <mergeCell ref="Z30:Z33"/>
    <mergeCell ref="AA30:AA33"/>
    <mergeCell ref="U18:U21"/>
    <mergeCell ref="AB18:AB21"/>
    <mergeCell ref="A18:A21"/>
    <mergeCell ref="R22:R25"/>
    <mergeCell ref="S22:S25"/>
    <mergeCell ref="T22:T25"/>
    <mergeCell ref="U22:U25"/>
    <mergeCell ref="V22:V25"/>
    <mergeCell ref="W22:W25"/>
    <mergeCell ref="X22:X25"/>
    <mergeCell ref="Y22:Y25"/>
    <mergeCell ref="V18:V21"/>
    <mergeCell ref="W18:W21"/>
    <mergeCell ref="X18:X21"/>
    <mergeCell ref="Y18:Y21"/>
    <mergeCell ref="Z18:Z21"/>
    <mergeCell ref="AA18:AA21"/>
    <mergeCell ref="Z22:Z25"/>
    <mergeCell ref="AA22:AA25"/>
    <mergeCell ref="AB22:AB25"/>
    <mergeCell ref="A22:A25"/>
    <mergeCell ref="U14:U17"/>
    <mergeCell ref="V14:V17"/>
    <mergeCell ref="W14:W17"/>
    <mergeCell ref="X14:X17"/>
    <mergeCell ref="Y14:Y17"/>
    <mergeCell ref="Z14:Z17"/>
    <mergeCell ref="AA14:AA17"/>
    <mergeCell ref="AB14:AB17"/>
    <mergeCell ref="A14:A17"/>
    <mergeCell ref="AA6:AA9"/>
    <mergeCell ref="AB6:AB9"/>
    <mergeCell ref="R10:R13"/>
    <mergeCell ref="S10:S13"/>
    <mergeCell ref="T10:T13"/>
    <mergeCell ref="U10:U13"/>
    <mergeCell ref="V10:V13"/>
    <mergeCell ref="W10:W13"/>
    <mergeCell ref="X10:X13"/>
    <mergeCell ref="Y10:Y13"/>
    <mergeCell ref="U6:U9"/>
    <mergeCell ref="V6:V9"/>
    <mergeCell ref="W6:W9"/>
    <mergeCell ref="X6:X9"/>
    <mergeCell ref="Y6:Y9"/>
    <mergeCell ref="Z6:Z9"/>
    <mergeCell ref="Z10:Z13"/>
    <mergeCell ref="AA10:AA13"/>
    <mergeCell ref="AB10:AB13"/>
    <mergeCell ref="A46:A49"/>
    <mergeCell ref="A42:A45"/>
    <mergeCell ref="A38:A41"/>
    <mergeCell ref="A1:E1"/>
    <mergeCell ref="A5:B5"/>
    <mergeCell ref="A6:A9"/>
    <mergeCell ref="R6:R9"/>
    <mergeCell ref="S6:S9"/>
    <mergeCell ref="T6:T9"/>
    <mergeCell ref="A10:A13"/>
    <mergeCell ref="R14:R17"/>
    <mergeCell ref="S14:S17"/>
    <mergeCell ref="T14:T17"/>
    <mergeCell ref="R18:R21"/>
    <mergeCell ref="S18:S21"/>
    <mergeCell ref="T18:T21"/>
    <mergeCell ref="T30:T33"/>
    <mergeCell ref="A34:A37"/>
    <mergeCell ref="R42:R45"/>
    <mergeCell ref="S42:S45"/>
    <mergeCell ref="T42:T45"/>
    <mergeCell ref="R38:R41"/>
    <mergeCell ref="S38:S41"/>
    <mergeCell ref="T38:T4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B77"/>
  <sheetViews>
    <sheetView zoomScale="85" zoomScaleNormal="85" workbookViewId="0">
      <pane ySplit="5" topLeftCell="A31" activePane="bottomLeft" state="frozen"/>
      <selection pane="bottomLeft" activeCell="A14" sqref="A14:A77"/>
    </sheetView>
  </sheetViews>
  <sheetFormatPr defaultColWidth="8.7109375" defaultRowHeight="12.75" x14ac:dyDescent="0.2"/>
  <cols>
    <col min="1" max="1" width="17.28515625" style="101" customWidth="1"/>
    <col min="2" max="2" width="8.7109375" style="101"/>
    <col min="3" max="15" width="8.7109375" style="101" customWidth="1"/>
    <col min="16" max="16" width="26.85546875" style="101" bestFit="1" customWidth="1"/>
    <col min="17" max="18" width="8.7109375" style="101" customWidth="1"/>
    <col min="19" max="27" width="7.140625" style="101" customWidth="1"/>
    <col min="28" max="28" width="8.28515625" style="101" customWidth="1"/>
    <col min="29" max="16384" width="8.7109375" style="101"/>
  </cols>
  <sheetData>
    <row r="1" spans="1:28" ht="20.25" x14ac:dyDescent="0.3">
      <c r="A1" s="258" t="s">
        <v>10</v>
      </c>
      <c r="B1" s="258"/>
      <c r="C1" s="258"/>
      <c r="D1" s="258"/>
      <c r="E1" s="258"/>
      <c r="O1" s="191"/>
    </row>
    <row r="2" spans="1:28" ht="20.25" x14ac:dyDescent="0.3">
      <c r="A2" s="103"/>
      <c r="O2" s="191"/>
    </row>
    <row r="3" spans="1:28" x14ac:dyDescent="0.2">
      <c r="A3" s="104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</row>
    <row r="4" spans="1:28" x14ac:dyDescent="0.2">
      <c r="C4" s="191">
        <v>1</v>
      </c>
      <c r="D4" s="191">
        <v>2</v>
      </c>
      <c r="E4" s="191">
        <v>3</v>
      </c>
      <c r="F4" s="191">
        <v>4</v>
      </c>
      <c r="G4" s="191">
        <v>5</v>
      </c>
      <c r="H4" s="191">
        <v>6</v>
      </c>
      <c r="I4" s="191">
        <v>7</v>
      </c>
      <c r="J4" s="191">
        <v>8</v>
      </c>
      <c r="K4" s="191">
        <v>9</v>
      </c>
      <c r="L4" s="191">
        <v>10</v>
      </c>
      <c r="M4" s="191" t="s">
        <v>116</v>
      </c>
      <c r="N4" s="191" t="s">
        <v>117</v>
      </c>
      <c r="O4" s="191"/>
    </row>
    <row r="5" spans="1:28" ht="13.5" thickBot="1" x14ac:dyDescent="0.25">
      <c r="A5" s="300" t="s">
        <v>7</v>
      </c>
      <c r="B5" s="301"/>
      <c r="C5" s="162">
        <v>41891</v>
      </c>
      <c r="D5" s="162">
        <v>41898</v>
      </c>
      <c r="E5" s="162">
        <v>41905</v>
      </c>
      <c r="F5" s="162">
        <v>41919</v>
      </c>
      <c r="G5" s="162">
        <v>41926</v>
      </c>
      <c r="H5" s="162">
        <v>41933</v>
      </c>
      <c r="I5" s="162">
        <v>41940</v>
      </c>
      <c r="J5" s="162">
        <v>41947</v>
      </c>
      <c r="K5" s="162">
        <v>41954</v>
      </c>
      <c r="L5" s="162">
        <v>41961</v>
      </c>
      <c r="M5" s="162"/>
      <c r="N5" s="162">
        <v>41961</v>
      </c>
      <c r="O5" s="163" t="s">
        <v>9</v>
      </c>
      <c r="S5" s="139" t="s">
        <v>130</v>
      </c>
      <c r="T5" s="139" t="s">
        <v>131</v>
      </c>
      <c r="U5" s="139" t="s">
        <v>132</v>
      </c>
      <c r="V5" s="139" t="s">
        <v>133</v>
      </c>
      <c r="W5" s="139" t="s">
        <v>134</v>
      </c>
      <c r="X5" s="139" t="s">
        <v>135</v>
      </c>
      <c r="Y5" s="139" t="s">
        <v>136</v>
      </c>
      <c r="Z5" s="139" t="s">
        <v>137</v>
      </c>
      <c r="AA5" s="139" t="s">
        <v>138</v>
      </c>
      <c r="AB5" s="139" t="s">
        <v>139</v>
      </c>
    </row>
    <row r="6" spans="1:28" x14ac:dyDescent="0.2">
      <c r="A6" s="302" t="s">
        <v>151</v>
      </c>
      <c r="B6" s="164" t="s">
        <v>4</v>
      </c>
      <c r="C6" s="165">
        <v>5</v>
      </c>
      <c r="D6" s="165">
        <v>5</v>
      </c>
      <c r="E6" s="165">
        <v>4</v>
      </c>
      <c r="F6" s="165">
        <v>7</v>
      </c>
      <c r="G6" s="165">
        <v>16</v>
      </c>
      <c r="H6" s="165">
        <v>11</v>
      </c>
      <c r="I6" s="165">
        <v>8</v>
      </c>
      <c r="J6" s="165">
        <v>11</v>
      </c>
      <c r="K6" s="165">
        <v>12</v>
      </c>
      <c r="L6" s="165">
        <v>1</v>
      </c>
      <c r="M6" s="166"/>
      <c r="N6" s="165"/>
      <c r="O6" s="167">
        <f>SUM(C7:L7)</f>
        <v>55</v>
      </c>
      <c r="P6" s="168" t="s">
        <v>46</v>
      </c>
      <c r="R6" s="272" t="s">
        <v>151</v>
      </c>
      <c r="S6" s="241">
        <f>IF(COUNT(C7:C7) &gt; 2, SUM(C7:C7)-MIN(C7:C7)-SMALL(C7:C7,2), SUM(C7:C7))</f>
        <v>7</v>
      </c>
      <c r="T6" s="241">
        <f>IF(COUNT(C7:D7) &gt; 2, SUM(C7:D7)-MIN(C7:D7)-SMALL(C7:D7,2), SUM(C7:D7))</f>
        <v>14</v>
      </c>
      <c r="U6" s="241">
        <f>IF(COUNT(C7:E7) &gt; 2, SUM(C7:E7)-MIN(C7:E7)-SMALL(C7:E7,2), SUM(C7:E7))</f>
        <v>7.5</v>
      </c>
      <c r="V6" s="241">
        <f>IF(COUNT(C7:F7) &gt; 2, SUM(C7:F7)-MIN(C7:F7)-SMALL(C7:F7,2), SUM(C7:F7))</f>
        <v>14.5</v>
      </c>
      <c r="W6" s="240">
        <f>IF(COUNT(C7:G7) &gt; 2, SUM(C7:G7)-MIN(C7:G7)-SMALL(C7:G7,2), SUM(C7:G7))</f>
        <v>21.5</v>
      </c>
      <c r="X6" s="240">
        <f>IF(COUNT(C7:H7) &gt; 2, SUM(C7:H7)-MIN(C7:H7)-SMALL(C7:H7,2), SUM(C7:H7))</f>
        <v>27.5</v>
      </c>
      <c r="Y6" s="240">
        <f>IF(COUNT(C7:I7) &gt; 2, SUM(C7:I7)-MIN(C7:I7)-SMALL(C7:I7,2), SUM(C7:I7))</f>
        <v>33</v>
      </c>
      <c r="Z6" s="240">
        <f>IF(COUNT(C7:J7) &gt; 2, SUM(C7:J7)-MIN(C7:J7)-SMALL(C7:J7,2), SUM(C7:J7))</f>
        <v>37</v>
      </c>
      <c r="AA6" s="240">
        <f>IF(COUNT(C7:K7) &gt; 2, SUM(C7:K7)-MIN(C7:K7)-SMALL(C7:K7,2), SUM(C7:K7))</f>
        <v>41</v>
      </c>
      <c r="AB6" s="240">
        <f>IF(COUNT(C7:L7) &gt; 2, SUM(C7:L7)-MIN(C7:L7)-SMALL(C7:L7,2), SUM(C7:L7))</f>
        <v>50</v>
      </c>
    </row>
    <row r="7" spans="1:28" x14ac:dyDescent="0.2">
      <c r="A7" s="303"/>
      <c r="B7" s="112" t="s">
        <v>5</v>
      </c>
      <c r="C7" s="113">
        <v>7</v>
      </c>
      <c r="D7" s="113">
        <v>7</v>
      </c>
      <c r="E7" s="113">
        <v>7.5</v>
      </c>
      <c r="F7" s="113">
        <v>6</v>
      </c>
      <c r="G7" s="113">
        <v>1.5</v>
      </c>
      <c r="H7" s="113">
        <v>4</v>
      </c>
      <c r="I7" s="113">
        <v>5.5</v>
      </c>
      <c r="J7" s="113">
        <v>4</v>
      </c>
      <c r="K7" s="113">
        <v>3.5</v>
      </c>
      <c r="L7" s="113">
        <v>9</v>
      </c>
      <c r="M7" s="114"/>
      <c r="N7" s="114"/>
      <c r="O7" s="110">
        <f>IF(COUNT(C7:L7) &gt; 2, SUM(C7:L7)-MIN(C7:L7)-SMALL(C7:L7,2), SUM(C7:L7))</f>
        <v>50</v>
      </c>
      <c r="P7" s="169" t="s">
        <v>57</v>
      </c>
      <c r="R7" s="249"/>
      <c r="S7" s="236"/>
      <c r="T7" s="236"/>
      <c r="U7" s="236"/>
      <c r="V7" s="236"/>
      <c r="W7" s="238"/>
      <c r="X7" s="238"/>
      <c r="Y7" s="238"/>
      <c r="Z7" s="238"/>
      <c r="AA7" s="238"/>
      <c r="AB7" s="238"/>
    </row>
    <row r="8" spans="1:28" x14ac:dyDescent="0.2">
      <c r="A8" s="303"/>
      <c r="B8" s="112" t="s">
        <v>6</v>
      </c>
      <c r="C8" s="36"/>
      <c r="D8" s="36"/>
      <c r="E8" s="36">
        <v>40</v>
      </c>
      <c r="F8" s="36"/>
      <c r="G8" s="36"/>
      <c r="H8" s="36"/>
      <c r="I8" s="36"/>
      <c r="J8" s="36"/>
      <c r="K8" s="36"/>
      <c r="L8" s="36">
        <v>110</v>
      </c>
      <c r="M8" s="59"/>
      <c r="N8" s="59"/>
      <c r="O8" s="100">
        <f>SUM(C8:M8)</f>
        <v>150</v>
      </c>
      <c r="P8" s="169" t="s">
        <v>48</v>
      </c>
      <c r="R8" s="249"/>
      <c r="S8" s="236"/>
      <c r="T8" s="236"/>
      <c r="U8" s="236"/>
      <c r="V8" s="236"/>
      <c r="W8" s="238"/>
      <c r="X8" s="238"/>
      <c r="Y8" s="238"/>
      <c r="Z8" s="238"/>
      <c r="AA8" s="238"/>
      <c r="AB8" s="238"/>
    </row>
    <row r="9" spans="1:28" ht="13.5" thickBot="1" x14ac:dyDescent="0.25">
      <c r="A9" s="304"/>
      <c r="B9" s="170" t="s">
        <v>45</v>
      </c>
      <c r="C9" s="171">
        <f>RANK(S6,S6:S74,0)</f>
        <v>5</v>
      </c>
      <c r="D9" s="171">
        <f t="shared" ref="D9:L9" si="0">RANK(T6,T6:T74,0)</f>
        <v>1</v>
      </c>
      <c r="E9" s="171">
        <f t="shared" si="0"/>
        <v>9</v>
      </c>
      <c r="F9" s="171">
        <f t="shared" si="0"/>
        <v>6</v>
      </c>
      <c r="G9" s="171">
        <f t="shared" si="0"/>
        <v>6</v>
      </c>
      <c r="H9" s="171">
        <f t="shared" si="0"/>
        <v>4</v>
      </c>
      <c r="I9" s="171">
        <f t="shared" si="0"/>
        <v>4</v>
      </c>
      <c r="J9" s="171">
        <f t="shared" si="0"/>
        <v>9</v>
      </c>
      <c r="K9" s="171">
        <f t="shared" si="0"/>
        <v>9</v>
      </c>
      <c r="L9" s="171">
        <f t="shared" si="0"/>
        <v>7</v>
      </c>
      <c r="M9" s="172"/>
      <c r="N9" s="172"/>
      <c r="O9" s="173">
        <f>IF(O7&gt;0, O7*192.3077, "0")</f>
        <v>9615.3850000000002</v>
      </c>
      <c r="P9" s="174" t="s">
        <v>49</v>
      </c>
      <c r="R9" s="249"/>
      <c r="S9" s="236"/>
      <c r="T9" s="236"/>
      <c r="U9" s="236"/>
      <c r="V9" s="236"/>
      <c r="W9" s="239"/>
      <c r="X9" s="239"/>
      <c r="Y9" s="239"/>
      <c r="Z9" s="239"/>
      <c r="AA9" s="239"/>
      <c r="AB9" s="239"/>
    </row>
    <row r="10" spans="1:28" x14ac:dyDescent="0.2">
      <c r="A10" s="305" t="s">
        <v>140</v>
      </c>
      <c r="B10" s="175" t="s">
        <v>4</v>
      </c>
      <c r="C10" s="176">
        <v>12</v>
      </c>
      <c r="D10" s="176">
        <v>15</v>
      </c>
      <c r="E10" s="176">
        <v>12</v>
      </c>
      <c r="F10" s="176">
        <v>15</v>
      </c>
      <c r="G10" s="176">
        <v>8</v>
      </c>
      <c r="H10" s="176">
        <v>1</v>
      </c>
      <c r="I10" s="176">
        <v>1</v>
      </c>
      <c r="J10" s="176">
        <v>1</v>
      </c>
      <c r="K10" s="176">
        <v>5</v>
      </c>
      <c r="L10" s="176">
        <v>5</v>
      </c>
      <c r="M10" s="166"/>
      <c r="N10" s="176"/>
      <c r="O10" s="177">
        <f>SUM(C11:L11)</f>
        <v>57.5</v>
      </c>
      <c r="P10" s="178" t="s">
        <v>46</v>
      </c>
      <c r="R10" s="250" t="s">
        <v>140</v>
      </c>
      <c r="S10" s="236">
        <f>IF(COUNT(C11:C11) &gt; 2, SUM(C11:C11)-MIN(C11:C11)-SMALL(C11:C11,2), SUM(C11:C11))</f>
        <v>3.5</v>
      </c>
      <c r="T10" s="237">
        <f>IF(COUNT(C11:D11) &gt; 2, SUM(C11:D11)-MIN(C11:D11)-SMALL(C11:D11,2), SUM(C11:D11))</f>
        <v>5.5</v>
      </c>
      <c r="U10" s="237">
        <f>IF(COUNT(C11:E11) &gt; 2, SUM(C11:E11)-MIN(C11:E11)-SMALL(C11:E11,2), SUM(C11:E11))</f>
        <v>3.5</v>
      </c>
      <c r="V10" s="237">
        <f>IF(COUNT(C11:F11) &gt; 2, SUM(C11:F11)-MIN(C11:F11)-SMALL(C11:F11,2), SUM(C11:F11))</f>
        <v>7</v>
      </c>
      <c r="W10" s="237">
        <f>IF(COUNT(C11:G11) &gt; 2, SUM(C11:G11)-MIN(C11:G11)-SMALL(C11:G11,2), SUM(C11:G11))</f>
        <v>12.5</v>
      </c>
      <c r="X10" s="237">
        <f>IF(COUNT(C11:H11) &gt; 2, SUM(C11:H11)-MIN(C11:H11)-SMALL(C11:H11,2), SUM(C11:H11))</f>
        <v>21.5</v>
      </c>
      <c r="Y10" s="237">
        <f>IF(COUNT(C11:I11) &gt; 2, SUM(C11:I11)-MIN(C11:I11)-SMALL(C11:I11,2), SUM(C11:I11))</f>
        <v>30.5</v>
      </c>
      <c r="Z10" s="237">
        <f>IF(COUNT(C11:J11) &gt; 2, SUM(C11:J11)-MIN(C11:J11)-SMALL(C11:J11,2), SUM(C11:J11))</f>
        <v>39.5</v>
      </c>
      <c r="AA10" s="237">
        <f>IF(COUNT(C11:K11) &gt; 2, SUM(C11:K11)-MIN(C11:K11)-SMALL(C11:K11,2), SUM(C11:K11))</f>
        <v>46.5</v>
      </c>
      <c r="AB10" s="237">
        <f>IF(COUNT(C11:L11) &gt; 2, SUM(C11:L11)-MIN(C11:L11)-SMALL(C11:L11,2), SUM(C11:L11))</f>
        <v>53.5</v>
      </c>
    </row>
    <row r="11" spans="1:28" x14ac:dyDescent="0.2">
      <c r="A11" s="306"/>
      <c r="B11" s="128" t="s">
        <v>5</v>
      </c>
      <c r="C11" s="125">
        <v>3.5</v>
      </c>
      <c r="D11" s="125">
        <v>2</v>
      </c>
      <c r="E11" s="125">
        <v>3.5</v>
      </c>
      <c r="F11" s="125">
        <v>2</v>
      </c>
      <c r="G11" s="125">
        <v>5.5</v>
      </c>
      <c r="H11" s="125">
        <v>9</v>
      </c>
      <c r="I11" s="125">
        <v>9</v>
      </c>
      <c r="J11" s="125">
        <v>9</v>
      </c>
      <c r="K11" s="125">
        <v>7</v>
      </c>
      <c r="L11" s="125">
        <v>7</v>
      </c>
      <c r="M11" s="109"/>
      <c r="N11" s="109"/>
      <c r="O11" s="126">
        <f>IF(COUNT(C11:L11) &gt; 2, SUM(C11:L11)-MIN(C11:L11)-SMALL(C11:L11,2), SUM(C11:L11))</f>
        <v>53.5</v>
      </c>
      <c r="P11" s="179" t="s">
        <v>57</v>
      </c>
      <c r="R11" s="250"/>
      <c r="S11" s="236"/>
      <c r="T11" s="238"/>
      <c r="U11" s="238"/>
      <c r="V11" s="238"/>
      <c r="W11" s="238"/>
      <c r="X11" s="238"/>
      <c r="Y11" s="238"/>
      <c r="Z11" s="238"/>
      <c r="AA11" s="238"/>
      <c r="AB11" s="238"/>
    </row>
    <row r="12" spans="1:28" x14ac:dyDescent="0.2">
      <c r="A12" s="306"/>
      <c r="B12" s="128" t="s">
        <v>6</v>
      </c>
      <c r="C12" s="26"/>
      <c r="D12" s="26"/>
      <c r="E12" s="26"/>
      <c r="F12" s="26"/>
      <c r="G12" s="26"/>
      <c r="H12" s="26">
        <v>120</v>
      </c>
      <c r="I12" s="26">
        <v>120</v>
      </c>
      <c r="J12" s="26">
        <v>130</v>
      </c>
      <c r="K12" s="26"/>
      <c r="L12" s="26"/>
      <c r="M12" s="38">
        <v>150</v>
      </c>
      <c r="N12" s="38"/>
      <c r="O12" s="99">
        <f>SUM(C12:M12)</f>
        <v>520</v>
      </c>
      <c r="P12" s="179" t="s">
        <v>48</v>
      </c>
      <c r="R12" s="250"/>
      <c r="S12" s="236"/>
      <c r="T12" s="238"/>
      <c r="U12" s="238"/>
      <c r="V12" s="238"/>
      <c r="W12" s="238"/>
      <c r="X12" s="238"/>
      <c r="Y12" s="238"/>
      <c r="Z12" s="238"/>
      <c r="AA12" s="238"/>
      <c r="AB12" s="238"/>
    </row>
    <row r="13" spans="1:28" ht="13.5" thickBot="1" x14ac:dyDescent="0.25">
      <c r="A13" s="307"/>
      <c r="B13" s="180" t="s">
        <v>45</v>
      </c>
      <c r="C13" s="181">
        <f>RANK(S10,S6:S74,0)</f>
        <v>12</v>
      </c>
      <c r="D13" s="181">
        <f t="shared" ref="D13:L13" si="1">RANK(T10,T6:T74,0)</f>
        <v>15</v>
      </c>
      <c r="E13" s="181">
        <f t="shared" si="1"/>
        <v>17</v>
      </c>
      <c r="F13" s="181">
        <f t="shared" si="1"/>
        <v>18</v>
      </c>
      <c r="G13" s="181">
        <f t="shared" si="1"/>
        <v>16</v>
      </c>
      <c r="H13" s="181">
        <f t="shared" si="1"/>
        <v>13</v>
      </c>
      <c r="I13" s="181">
        <f t="shared" si="1"/>
        <v>7</v>
      </c>
      <c r="J13" s="181">
        <f t="shared" si="1"/>
        <v>4</v>
      </c>
      <c r="K13" s="181">
        <f t="shared" si="1"/>
        <v>5</v>
      </c>
      <c r="L13" s="181">
        <f t="shared" si="1"/>
        <v>3</v>
      </c>
      <c r="M13" s="172"/>
      <c r="N13" s="172"/>
      <c r="O13" s="182">
        <f>IF(O11&gt;0, O11*192.3077, "0")</f>
        <v>10288.461950000001</v>
      </c>
      <c r="P13" s="183" t="s">
        <v>49</v>
      </c>
      <c r="R13" s="250"/>
      <c r="S13" s="236"/>
      <c r="T13" s="239"/>
      <c r="U13" s="239"/>
      <c r="V13" s="239"/>
      <c r="W13" s="239"/>
      <c r="X13" s="239"/>
      <c r="Y13" s="239"/>
      <c r="Z13" s="239"/>
      <c r="AA13" s="239"/>
      <c r="AB13" s="239"/>
    </row>
    <row r="14" spans="1:28" x14ac:dyDescent="0.2">
      <c r="A14" s="308" t="s">
        <v>163</v>
      </c>
      <c r="B14" s="164" t="s">
        <v>4</v>
      </c>
      <c r="C14" s="165">
        <v>8</v>
      </c>
      <c r="D14" s="165">
        <v>8</v>
      </c>
      <c r="E14" s="165">
        <v>16</v>
      </c>
      <c r="F14" s="165">
        <v>17</v>
      </c>
      <c r="G14" s="165">
        <v>3</v>
      </c>
      <c r="H14" s="165">
        <v>6</v>
      </c>
      <c r="I14" s="165">
        <v>13</v>
      </c>
      <c r="J14" s="165">
        <v>8</v>
      </c>
      <c r="K14" s="165">
        <v>13</v>
      </c>
      <c r="L14" s="165">
        <v>15</v>
      </c>
      <c r="M14" s="166"/>
      <c r="N14" s="165"/>
      <c r="O14" s="167">
        <f>SUM(C15:L15)</f>
        <v>41.5</v>
      </c>
      <c r="P14" s="168" t="s">
        <v>46</v>
      </c>
      <c r="R14" s="285" t="s">
        <v>157</v>
      </c>
      <c r="S14" s="236">
        <f>IF(COUNT(C15:C15) &gt; 2, SUM(C15:C15)-MIN(C15:C15)-SMALL(C15:C15,2), SUM(C15:C15))</f>
        <v>5.5</v>
      </c>
      <c r="T14" s="236">
        <f>IF(COUNT(C15:D15) &gt; 2, SUM(C15:D15)-MIN(C15:D15)-SMALL(C15:D15,2), SUM(C15:D15))</f>
        <v>11</v>
      </c>
      <c r="U14" s="236">
        <f>IF(COUNT(C15:E15) &gt; 2, SUM(C15:E15)-MIN(C15:E15)-SMALL(C15:E15,2), SUM(C15:E15))</f>
        <v>5.5</v>
      </c>
      <c r="V14" s="236">
        <f>IF(COUNT(C15:F15) &gt; 2, SUM(C15:F15)-MIN(C15:F15)-SMALL(C15:F15,2), SUM(C15:F15))</f>
        <v>11</v>
      </c>
      <c r="W14" s="236">
        <f>IF(COUNT(C15:G15) &gt; 2, SUM(C15:G15)-MIN(C15:G15)-SMALL(C15:G15,2), SUM(C15:G15))</f>
        <v>19</v>
      </c>
      <c r="X14" s="236">
        <f>IF(COUNT(C15:H15) &gt; 2, SUM(C15:H15)-MIN(C15:H15)-SMALL(C15:H15,2), SUM(C15:H15))</f>
        <v>25.5</v>
      </c>
      <c r="Y14" s="236">
        <f>IF(COUNT(C15:I15) &gt; 2, SUM(C15:I15)-MIN(C15:I15)-SMALL(C15:I15,2), SUM(C15:I15))</f>
        <v>28.5</v>
      </c>
      <c r="Z14" s="236">
        <f>IF(COUNT(C15:J15) &gt; 2, SUM(C15:J15)-MIN(C15:J15)-SMALL(C15:J15,2), SUM(C15:J15))</f>
        <v>34</v>
      </c>
      <c r="AA14" s="236">
        <f>IF(COUNT(C15:K15) &gt; 2, SUM(C15:K15)-MIN(C15:K15)-SMALL(C15:K15,2), SUM(C15:K15))</f>
        <v>37</v>
      </c>
      <c r="AB14" s="236">
        <f>IF(COUNT(C15:L15) &gt; 2, SUM(C15:L15)-MIN(C15:L15)-SMALL(C15:L15,2), SUM(C15:L15))</f>
        <v>39</v>
      </c>
    </row>
    <row r="15" spans="1:28" x14ac:dyDescent="0.2">
      <c r="A15" s="303"/>
      <c r="B15" s="112" t="s">
        <v>5</v>
      </c>
      <c r="C15" s="113">
        <v>5.5</v>
      </c>
      <c r="D15" s="113">
        <v>5.5</v>
      </c>
      <c r="E15" s="113">
        <v>1.5</v>
      </c>
      <c r="F15" s="113">
        <v>1</v>
      </c>
      <c r="G15" s="113">
        <v>8</v>
      </c>
      <c r="H15" s="113">
        <v>6.5</v>
      </c>
      <c r="I15" s="113">
        <v>3</v>
      </c>
      <c r="J15" s="113">
        <v>5.5</v>
      </c>
      <c r="K15" s="113">
        <v>3</v>
      </c>
      <c r="L15" s="113">
        <v>2</v>
      </c>
      <c r="M15" s="114"/>
      <c r="N15" s="114"/>
      <c r="O15" s="110">
        <f>IF(COUNT(C15:L15) &gt; 2, SUM(C15:L15)-MIN(C15:L15)-SMALL(C15:L15,2), SUM(C15:L15))</f>
        <v>39</v>
      </c>
      <c r="P15" s="169" t="s">
        <v>57</v>
      </c>
      <c r="R15" s="28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</row>
    <row r="16" spans="1:28" x14ac:dyDescent="0.2">
      <c r="A16" s="303"/>
      <c r="B16" s="112" t="s">
        <v>6</v>
      </c>
      <c r="C16" s="36"/>
      <c r="D16" s="36"/>
      <c r="E16" s="36"/>
      <c r="F16" s="36"/>
      <c r="G16" s="36">
        <v>60</v>
      </c>
      <c r="H16" s="36"/>
      <c r="I16" s="36"/>
      <c r="J16" s="36"/>
      <c r="K16" s="36"/>
      <c r="L16" s="36"/>
      <c r="M16" s="59"/>
      <c r="N16" s="59"/>
      <c r="O16" s="100">
        <f>SUM(C16:M16)</f>
        <v>60</v>
      </c>
      <c r="P16" s="169" t="s">
        <v>48</v>
      </c>
      <c r="R16" s="28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</row>
    <row r="17" spans="1:28" ht="13.5" thickBot="1" x14ac:dyDescent="0.25">
      <c r="A17" s="304"/>
      <c r="B17" s="170" t="s">
        <v>45</v>
      </c>
      <c r="C17" s="171">
        <f>RANK(S14,S6:S74,0)</f>
        <v>8</v>
      </c>
      <c r="D17" s="171">
        <f t="shared" ref="D17:L17" si="2">RANK(T14,T6:T74,0)</f>
        <v>10</v>
      </c>
      <c r="E17" s="171">
        <f t="shared" si="2"/>
        <v>15</v>
      </c>
      <c r="F17" s="171">
        <f t="shared" si="2"/>
        <v>14</v>
      </c>
      <c r="G17" s="171">
        <f t="shared" si="2"/>
        <v>8</v>
      </c>
      <c r="H17" s="171">
        <f t="shared" si="2"/>
        <v>8</v>
      </c>
      <c r="I17" s="171">
        <f t="shared" si="2"/>
        <v>11</v>
      </c>
      <c r="J17" s="171">
        <f t="shared" si="2"/>
        <v>11</v>
      </c>
      <c r="K17" s="171">
        <f t="shared" si="2"/>
        <v>11</v>
      </c>
      <c r="L17" s="171">
        <f t="shared" si="2"/>
        <v>12</v>
      </c>
      <c r="M17" s="172"/>
      <c r="N17" s="172"/>
      <c r="O17" s="173">
        <f>IF(O15&gt;0, O15*192.3077, "0")</f>
        <v>7500.0003000000006</v>
      </c>
      <c r="P17" s="174" t="s">
        <v>49</v>
      </c>
      <c r="R17" s="287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</row>
    <row r="18" spans="1:28" x14ac:dyDescent="0.2">
      <c r="A18" s="305" t="s">
        <v>160</v>
      </c>
      <c r="B18" s="175" t="s">
        <v>4</v>
      </c>
      <c r="C18" s="176">
        <v>15</v>
      </c>
      <c r="D18" s="176">
        <v>18</v>
      </c>
      <c r="E18" s="176">
        <v>0</v>
      </c>
      <c r="F18" s="176">
        <v>1</v>
      </c>
      <c r="G18" s="176">
        <v>7</v>
      </c>
      <c r="H18" s="176">
        <v>0</v>
      </c>
      <c r="I18" s="176">
        <v>17</v>
      </c>
      <c r="J18" s="176">
        <v>0</v>
      </c>
      <c r="K18" s="176">
        <v>15</v>
      </c>
      <c r="L18" s="176">
        <v>6</v>
      </c>
      <c r="M18" s="166"/>
      <c r="N18" s="176"/>
      <c r="O18" s="177">
        <f>SUM(C19:L19)</f>
        <v>27</v>
      </c>
      <c r="P18" s="178" t="s">
        <v>46</v>
      </c>
      <c r="R18" s="288" t="s">
        <v>160</v>
      </c>
      <c r="S18" s="236">
        <f>IF(COUNT(C19:C19) &gt; 2, SUM(C19:C19)-MIN(C19:C19)-SMALL(C19:C19,2), SUM(C19:C19))</f>
        <v>2</v>
      </c>
      <c r="T18" s="236">
        <f>IF(COUNT(C19:D19) &gt; 2, SUM(C19:D19)-MIN(C19:D19)-SMALL(C19:D19,2), SUM(C19:D19))</f>
        <v>2.5</v>
      </c>
      <c r="U18" s="236">
        <f>IF(COUNT(C19:E19) &gt; 2, SUM(C19:E19)-MIN(C19:E19)-SMALL(C19:E19,2), SUM(C19:E19))</f>
        <v>2</v>
      </c>
      <c r="V18" s="236">
        <f>IF(COUNT(C19:F19) &gt; 2, SUM(C19:F19)-MIN(C19:F19)-SMALL(C19:F19,2), SUM(C19:F19))</f>
        <v>11</v>
      </c>
      <c r="W18" s="236">
        <f>IF(COUNT(C19:G19) &gt; 2, SUM(C19:G19)-MIN(C19:G19)-SMALL(C19:G19,2), SUM(C19:G19))</f>
        <v>17</v>
      </c>
      <c r="X18" s="236">
        <f>IF(COUNT(C19:H19) &gt; 2, SUM(C19:H19)-MIN(C19:H19)-SMALL(C19:H19,2), SUM(C19:H19))</f>
        <v>17.5</v>
      </c>
      <c r="Y18" s="236">
        <f>IF(COUNT(C19:I19) &gt; 2, SUM(C19:I19)-MIN(C19:I19)-SMALL(C19:I19,2), SUM(C19:I19))</f>
        <v>18.5</v>
      </c>
      <c r="Z18" s="236">
        <f>IF(COUNT(C19:J19) &gt; 2, SUM(C19:J19)-MIN(C19:J19)-SMALL(C19:J19,2), SUM(C19:J19))</f>
        <v>18.5</v>
      </c>
      <c r="AA18" s="236">
        <f>IF(COUNT(C19:K19) &gt; 2, SUM(C19:K19)-MIN(C19:K19)-SMALL(C19:K19,2), SUM(C19:K19))</f>
        <v>20.5</v>
      </c>
      <c r="AB18" s="236">
        <f>IF(COUNT(C19:L19) &gt; 2, SUM(C19:L19)-MIN(C19:L19)-SMALL(C19:L19,2), SUM(C19:L19))</f>
        <v>27</v>
      </c>
    </row>
    <row r="19" spans="1:28" x14ac:dyDescent="0.2">
      <c r="A19" s="306"/>
      <c r="B19" s="128" t="s">
        <v>5</v>
      </c>
      <c r="C19" s="134">
        <v>2</v>
      </c>
      <c r="D19" s="134">
        <v>0.5</v>
      </c>
      <c r="E19" s="134">
        <v>0</v>
      </c>
      <c r="F19" s="134">
        <v>9</v>
      </c>
      <c r="G19" s="134">
        <v>6</v>
      </c>
      <c r="H19" s="134">
        <v>0</v>
      </c>
      <c r="I19" s="134">
        <v>1</v>
      </c>
      <c r="J19" s="134">
        <v>0</v>
      </c>
      <c r="K19" s="134">
        <v>2</v>
      </c>
      <c r="L19" s="134">
        <v>6.5</v>
      </c>
      <c r="M19" s="114"/>
      <c r="N19" s="114"/>
      <c r="O19" s="126">
        <f>IF(COUNT(C19:L19) &gt; 2, SUM(C19:L19)-MIN(C19:L19)-SMALL(C19:L19,2), SUM(C19:L19))</f>
        <v>27</v>
      </c>
      <c r="P19" s="179" t="s">
        <v>57</v>
      </c>
      <c r="R19" s="289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</row>
    <row r="20" spans="1:28" x14ac:dyDescent="0.2">
      <c r="A20" s="306"/>
      <c r="B20" s="128" t="s">
        <v>6</v>
      </c>
      <c r="C20" s="26"/>
      <c r="D20" s="26"/>
      <c r="E20" s="26"/>
      <c r="F20" s="26">
        <v>140</v>
      </c>
      <c r="G20" s="26"/>
      <c r="H20" s="26"/>
      <c r="I20" s="26"/>
      <c r="J20" s="26"/>
      <c r="K20" s="26"/>
      <c r="L20" s="26"/>
      <c r="M20" s="38"/>
      <c r="N20" s="38"/>
      <c r="O20" s="99">
        <f>SUM(C20:M20)</f>
        <v>140</v>
      </c>
      <c r="P20" s="179" t="s">
        <v>48</v>
      </c>
      <c r="R20" s="289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</row>
    <row r="21" spans="1:28" ht="13.5" thickBot="1" x14ac:dyDescent="0.25">
      <c r="A21" s="307"/>
      <c r="B21" s="180" t="s">
        <v>45</v>
      </c>
      <c r="C21" s="181">
        <f>RANK(S18,S6:S74,0)</f>
        <v>15</v>
      </c>
      <c r="D21" s="181">
        <f t="shared" ref="D21:L21" si="3">RANK(T18,T6:T74,0)</f>
        <v>18</v>
      </c>
      <c r="E21" s="181">
        <f t="shared" si="3"/>
        <v>18</v>
      </c>
      <c r="F21" s="181">
        <f t="shared" si="3"/>
        <v>14</v>
      </c>
      <c r="G21" s="181">
        <f t="shared" si="3"/>
        <v>13</v>
      </c>
      <c r="H21" s="181">
        <f t="shared" si="3"/>
        <v>17</v>
      </c>
      <c r="I21" s="181">
        <f t="shared" si="3"/>
        <v>18</v>
      </c>
      <c r="J21" s="181">
        <f t="shared" si="3"/>
        <v>18</v>
      </c>
      <c r="K21" s="181">
        <f t="shared" si="3"/>
        <v>18</v>
      </c>
      <c r="L21" s="181">
        <f t="shared" si="3"/>
        <v>17</v>
      </c>
      <c r="M21" s="172"/>
      <c r="N21" s="172"/>
      <c r="O21" s="182">
        <f>IF(O19&gt;0, O19*192.3077, "0")</f>
        <v>5192.3079000000007</v>
      </c>
      <c r="P21" s="183" t="s">
        <v>49</v>
      </c>
      <c r="R21" s="290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</row>
    <row r="22" spans="1:28" x14ac:dyDescent="0.2">
      <c r="A22" s="291" t="s">
        <v>149</v>
      </c>
      <c r="B22" s="164" t="s">
        <v>4</v>
      </c>
      <c r="C22" s="165">
        <v>0</v>
      </c>
      <c r="D22" s="165">
        <v>7</v>
      </c>
      <c r="E22" s="165">
        <v>13</v>
      </c>
      <c r="F22" s="165">
        <v>16</v>
      </c>
      <c r="G22" s="165">
        <v>14</v>
      </c>
      <c r="H22" s="165">
        <v>7</v>
      </c>
      <c r="I22" s="165">
        <v>3</v>
      </c>
      <c r="J22" s="165">
        <v>0</v>
      </c>
      <c r="K22" s="165">
        <v>7</v>
      </c>
      <c r="L22" s="165">
        <v>11</v>
      </c>
      <c r="M22" s="166"/>
      <c r="N22" s="165"/>
      <c r="O22" s="167">
        <f>SUM(C23:L23)</f>
        <v>37</v>
      </c>
      <c r="P22" s="168" t="s">
        <v>46</v>
      </c>
      <c r="R22" s="282" t="s">
        <v>149</v>
      </c>
      <c r="S22" s="236">
        <f>IF(COUNT(C23:C23) &gt; 2, SUM(C23:C23)-MIN(C23:C23)-SMALL(C23:C23,2), SUM(C23:C23))</f>
        <v>0</v>
      </c>
      <c r="T22" s="236">
        <f>IF(COUNT(C23:D23) &gt; 2, SUM(C23:D23)-MIN(C23:D23)-SMALL(C23:D23,2), SUM(C23:D23))</f>
        <v>6</v>
      </c>
      <c r="U22" s="236">
        <f>IF(COUNT(C23:E23) &gt; 2, SUM(C23:E23)-MIN(C23:E23)-SMALL(C23:E23,2), SUM(C23:E23))</f>
        <v>6</v>
      </c>
      <c r="V22" s="236">
        <f>IF(COUNT(C23:F23) &gt; 2, SUM(C23:F23)-MIN(C23:F23)-SMALL(C23:F23,2), SUM(C23:F23))</f>
        <v>9</v>
      </c>
      <c r="W22" s="236">
        <f>IF(COUNT(C23:G23) &gt; 2, SUM(C23:G23)-MIN(C23:G23)-SMALL(C23:G23,2), SUM(C23:G23))</f>
        <v>11.5</v>
      </c>
      <c r="X22" s="236">
        <f>IF(COUNT(C23:H23) &gt; 2, SUM(C23:H23)-MIN(C23:H23)-SMALL(C23:H23,2), SUM(C23:H23))</f>
        <v>17.5</v>
      </c>
      <c r="Y22" s="236">
        <f>IF(COUNT(C23:I23) &gt; 2, SUM(C23:I23)-MIN(C23:I23)-SMALL(C23:I23,2), SUM(C23:I23))</f>
        <v>25.5</v>
      </c>
      <c r="Z22" s="236">
        <f>IF(COUNT(C23:J23) &gt; 2, SUM(C23:J23)-MIN(C23:J23)-SMALL(C23:J23,2), SUM(C23:J23))</f>
        <v>27</v>
      </c>
      <c r="AA22" s="236">
        <f>IF(COUNT(C23:K23) &gt; 2, SUM(C23:K23)-MIN(C23:K23)-SMALL(C23:K23,2), SUM(C23:K23))</f>
        <v>33</v>
      </c>
      <c r="AB22" s="236">
        <f>IF(COUNT(C23:L23) &gt; 2, SUM(C23:L23)-MIN(C23:L23)-SMALL(C23:L23,2), SUM(C23:L23))</f>
        <v>37</v>
      </c>
    </row>
    <row r="23" spans="1:28" x14ac:dyDescent="0.2">
      <c r="A23" s="292"/>
      <c r="B23" s="112" t="s">
        <v>5</v>
      </c>
      <c r="C23" s="108">
        <v>0</v>
      </c>
      <c r="D23" s="108">
        <v>6</v>
      </c>
      <c r="E23" s="108">
        <v>3</v>
      </c>
      <c r="F23" s="108">
        <v>1.5</v>
      </c>
      <c r="G23" s="108">
        <v>2.5</v>
      </c>
      <c r="H23" s="108">
        <v>6</v>
      </c>
      <c r="I23" s="108">
        <v>8</v>
      </c>
      <c r="J23" s="108">
        <v>0</v>
      </c>
      <c r="K23" s="108">
        <v>6</v>
      </c>
      <c r="L23" s="108">
        <v>4</v>
      </c>
      <c r="M23" s="109"/>
      <c r="N23" s="109"/>
      <c r="O23" s="110">
        <f>IF(COUNT(C23:L23) &gt; 2, SUM(C23:L23)-MIN(C23:L23)-SMALL(C23:L23,2), SUM(C23:L23))</f>
        <v>37</v>
      </c>
      <c r="P23" s="169" t="s">
        <v>57</v>
      </c>
      <c r="R23" s="283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</row>
    <row r="24" spans="1:28" x14ac:dyDescent="0.2">
      <c r="A24" s="292"/>
      <c r="B24" s="112" t="s">
        <v>6</v>
      </c>
      <c r="C24" s="36"/>
      <c r="D24" s="36"/>
      <c r="E24" s="36"/>
      <c r="F24" s="36"/>
      <c r="G24" s="36"/>
      <c r="H24" s="36"/>
      <c r="I24" s="36">
        <v>70</v>
      </c>
      <c r="J24" s="36"/>
      <c r="K24" s="36"/>
      <c r="L24" s="36"/>
      <c r="M24" s="59"/>
      <c r="N24" s="59"/>
      <c r="O24" s="100">
        <f>SUM(C24:M24)</f>
        <v>70</v>
      </c>
      <c r="P24" s="169" t="s">
        <v>48</v>
      </c>
      <c r="R24" s="283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</row>
    <row r="25" spans="1:28" ht="13.5" thickBot="1" x14ac:dyDescent="0.25">
      <c r="A25" s="293"/>
      <c r="B25" s="170" t="s">
        <v>45</v>
      </c>
      <c r="C25" s="171">
        <f>RANK(S22,S6:S74,0)</f>
        <v>17</v>
      </c>
      <c r="D25" s="171">
        <f t="shared" ref="D25:L25" si="4">RANK(T22,T6:T74,0)</f>
        <v>14</v>
      </c>
      <c r="E25" s="171">
        <f t="shared" si="4"/>
        <v>14</v>
      </c>
      <c r="F25" s="171">
        <f t="shared" si="4"/>
        <v>16</v>
      </c>
      <c r="G25" s="171">
        <f t="shared" si="4"/>
        <v>17</v>
      </c>
      <c r="H25" s="171">
        <f t="shared" si="4"/>
        <v>17</v>
      </c>
      <c r="I25" s="171">
        <f t="shared" si="4"/>
        <v>15</v>
      </c>
      <c r="J25" s="171">
        <f t="shared" si="4"/>
        <v>15</v>
      </c>
      <c r="K25" s="171">
        <f t="shared" si="4"/>
        <v>14</v>
      </c>
      <c r="L25" s="171">
        <f t="shared" si="4"/>
        <v>13</v>
      </c>
      <c r="M25" s="172"/>
      <c r="N25" s="172"/>
      <c r="O25" s="173">
        <f>IF(O23&gt;0, O23*192.3077, "0")</f>
        <v>7115.3849</v>
      </c>
      <c r="P25" s="174" t="s">
        <v>49</v>
      </c>
      <c r="R25" s="284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</row>
    <row r="26" spans="1:28" x14ac:dyDescent="0.2">
      <c r="A26" s="294" t="s">
        <v>152</v>
      </c>
      <c r="B26" s="175" t="s">
        <v>4</v>
      </c>
      <c r="C26" s="176">
        <v>13</v>
      </c>
      <c r="D26" s="176">
        <v>1</v>
      </c>
      <c r="E26" s="176">
        <v>1</v>
      </c>
      <c r="F26" s="176">
        <v>4</v>
      </c>
      <c r="G26" s="176">
        <v>15</v>
      </c>
      <c r="H26" s="176">
        <v>3</v>
      </c>
      <c r="I26" s="176">
        <v>2</v>
      </c>
      <c r="J26" s="176">
        <v>12</v>
      </c>
      <c r="K26" s="176">
        <v>4</v>
      </c>
      <c r="L26" s="176">
        <v>4</v>
      </c>
      <c r="M26" s="166"/>
      <c r="N26" s="176"/>
      <c r="O26" s="177">
        <f>SUM(C27:L27)</f>
        <v>65.5</v>
      </c>
      <c r="P26" s="178" t="s">
        <v>46</v>
      </c>
      <c r="R26" s="244" t="s">
        <v>152</v>
      </c>
      <c r="S26" s="237">
        <f>IF(COUNT(C27:C27) &gt; 2, SUM(C27:C27)-MIN(C27:C27)-SMALL(C27:C27,2), SUM(C27:C27))</f>
        <v>3</v>
      </c>
      <c r="T26" s="237">
        <f>IF(COUNT(C27:D27) &gt; 2, SUM(C27:D27)-MIN(C27:D27)-SMALL(C27:D27,2), SUM(C27:D27))</f>
        <v>12</v>
      </c>
      <c r="U26" s="237">
        <f>IF(COUNT(C27:E27) &gt; 2, SUM(C27:E27)-MIN(C27:E27)-SMALL(C27:E27,2), SUM(C27:E27))</f>
        <v>9</v>
      </c>
      <c r="V26" s="237">
        <f>IF(COUNT(C27:F27) &gt; 2, SUM(C27:F27)-MIN(C27:F27)-SMALL(C27:F27,2), SUM(C27:F27))</f>
        <v>18</v>
      </c>
      <c r="W26" s="237">
        <f>IF(COUNT(C27:G27) &gt; 2, SUM(C27:G27)-MIN(C27:G27)-SMALL(C27:G27,2), SUM(C27:G27))</f>
        <v>25.5</v>
      </c>
      <c r="X26" s="237">
        <f>IF(COUNT(C27:H27) &gt; 2, SUM(C27:H27)-MIN(C27:H27)-SMALL(C27:H27,2), SUM(C27:H27))</f>
        <v>33.5</v>
      </c>
      <c r="Y26" s="237">
        <f>IF(COUNT(C27:I27) &gt; 2, SUM(C27:I27)-MIN(C27:I27)-SMALL(C27:I27,2), SUM(C27:I27))</f>
        <v>42</v>
      </c>
      <c r="Z26" s="237">
        <f>IF(COUNT(C27:J27) &gt; 2, SUM(C27:J27)-MIN(C27:J27)-SMALL(C27:J27,2), SUM(C27:J27))</f>
        <v>45.5</v>
      </c>
      <c r="AA26" s="237">
        <f>IF(COUNT(C27:K27) &gt; 2, SUM(C27:K27)-MIN(C27:K27)-SMALL(C27:K27,2), SUM(C27:K27))</f>
        <v>53</v>
      </c>
      <c r="AB26" s="237">
        <f>IF(COUNT(C27:L27) &gt; 2, SUM(C27:L27)-MIN(C27:L27)-SMALL(C27:L27,2), SUM(C27:L27))</f>
        <v>60.5</v>
      </c>
    </row>
    <row r="27" spans="1:28" x14ac:dyDescent="0.2">
      <c r="A27" s="295"/>
      <c r="B27" s="128" t="s">
        <v>5</v>
      </c>
      <c r="C27" s="125">
        <v>3</v>
      </c>
      <c r="D27" s="125">
        <v>9</v>
      </c>
      <c r="E27" s="125">
        <v>9</v>
      </c>
      <c r="F27" s="125">
        <v>7.5</v>
      </c>
      <c r="G27" s="125">
        <v>2</v>
      </c>
      <c r="H27" s="125">
        <v>8</v>
      </c>
      <c r="I27" s="125">
        <v>8.5</v>
      </c>
      <c r="J27" s="125">
        <v>3.5</v>
      </c>
      <c r="K27" s="125">
        <v>7.5</v>
      </c>
      <c r="L27" s="125">
        <v>7.5</v>
      </c>
      <c r="M27" s="109"/>
      <c r="N27" s="109"/>
      <c r="O27" s="126">
        <f>IF(COUNT(C27:L27) &gt; 2, SUM(C27:L27)-MIN(C27:L27)-SMALL(C27:L27,2), SUM(C27:L27))</f>
        <v>60.5</v>
      </c>
      <c r="P27" s="179" t="s">
        <v>57</v>
      </c>
      <c r="R27" s="245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</row>
    <row r="28" spans="1:28" x14ac:dyDescent="0.2">
      <c r="A28" s="295"/>
      <c r="B28" s="128" t="s">
        <v>6</v>
      </c>
      <c r="C28" s="26"/>
      <c r="D28" s="26">
        <v>140</v>
      </c>
      <c r="E28" s="26">
        <v>130</v>
      </c>
      <c r="F28" s="26">
        <v>30</v>
      </c>
      <c r="G28" s="26"/>
      <c r="H28" s="26">
        <v>60</v>
      </c>
      <c r="I28" s="26">
        <v>120</v>
      </c>
      <c r="J28" s="26"/>
      <c r="K28" s="26">
        <v>30</v>
      </c>
      <c r="L28" s="26">
        <v>30</v>
      </c>
      <c r="M28" s="38">
        <v>400</v>
      </c>
      <c r="N28" s="38"/>
      <c r="O28" s="99">
        <f>SUM(C28:M28)</f>
        <v>940</v>
      </c>
      <c r="P28" s="179" t="s">
        <v>48</v>
      </c>
      <c r="R28" s="245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</row>
    <row r="29" spans="1:28" ht="13.5" thickBot="1" x14ac:dyDescent="0.25">
      <c r="A29" s="296"/>
      <c r="B29" s="180" t="s">
        <v>45</v>
      </c>
      <c r="C29" s="181">
        <f>RANK(S26,S6:S74,0)</f>
        <v>13</v>
      </c>
      <c r="D29" s="181">
        <f t="shared" ref="D29:L29" si="5">RANK(T26,T6:T74,0)</f>
        <v>7</v>
      </c>
      <c r="E29" s="181">
        <f t="shared" si="5"/>
        <v>1</v>
      </c>
      <c r="F29" s="181">
        <f t="shared" si="5"/>
        <v>1</v>
      </c>
      <c r="G29" s="181">
        <f t="shared" si="5"/>
        <v>1</v>
      </c>
      <c r="H29" s="181">
        <f t="shared" si="5"/>
        <v>1</v>
      </c>
      <c r="I29" s="181">
        <f t="shared" si="5"/>
        <v>1</v>
      </c>
      <c r="J29" s="181">
        <f t="shared" si="5"/>
        <v>1</v>
      </c>
      <c r="K29" s="181">
        <f t="shared" si="5"/>
        <v>1</v>
      </c>
      <c r="L29" s="181">
        <f t="shared" si="5"/>
        <v>1</v>
      </c>
      <c r="M29" s="172"/>
      <c r="N29" s="172"/>
      <c r="O29" s="182">
        <f>IF(O27&gt;0, O27*192.3077, "0")</f>
        <v>11634.61585</v>
      </c>
      <c r="P29" s="183" t="s">
        <v>49</v>
      </c>
      <c r="R29" s="246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</row>
    <row r="30" spans="1:28" x14ac:dyDescent="0.2">
      <c r="A30" s="291" t="s">
        <v>162</v>
      </c>
      <c r="B30" s="164" t="s">
        <v>4</v>
      </c>
      <c r="C30" s="165">
        <v>11</v>
      </c>
      <c r="D30" s="165">
        <v>2</v>
      </c>
      <c r="E30" s="165">
        <v>17</v>
      </c>
      <c r="F30" s="165">
        <v>10</v>
      </c>
      <c r="G30" s="165">
        <v>11</v>
      </c>
      <c r="H30" s="165">
        <v>0</v>
      </c>
      <c r="I30" s="165">
        <v>9</v>
      </c>
      <c r="J30" s="165">
        <v>16</v>
      </c>
      <c r="K30" s="165">
        <v>16</v>
      </c>
      <c r="L30" s="165">
        <v>13</v>
      </c>
      <c r="M30" s="166"/>
      <c r="N30" s="165"/>
      <c r="O30" s="167">
        <f>SUM(C31:L31)</f>
        <v>33</v>
      </c>
      <c r="P30" s="168" t="s">
        <v>46</v>
      </c>
      <c r="R30" s="282" t="s">
        <v>162</v>
      </c>
      <c r="S30" s="236">
        <f>IF(COUNT(C31:C31) &gt; 2, SUM(C31:C31)-MIN(C31:C31)-SMALL(C31:C31,2), SUM(C31:C31))</f>
        <v>4</v>
      </c>
      <c r="T30" s="236">
        <f>IF(COUNT(C31:D31) &gt; 2, SUM(C31:D31)-MIN(C31:D31)-SMALL(C31:D31,2), SUM(C31:D31))</f>
        <v>12.5</v>
      </c>
      <c r="U30" s="236">
        <f>IF(COUNT(C31:E31) &gt; 2, SUM(C31:E31)-MIN(C31:E31)-SMALL(C31:E31,2), SUM(C31:E31))</f>
        <v>8.5</v>
      </c>
      <c r="V30" s="236">
        <f>IF(COUNT(C31:F31) &gt; 2, SUM(C31:F31)-MIN(C31:F31)-SMALL(C31:F31,2), SUM(C31:F31))</f>
        <v>13</v>
      </c>
      <c r="W30" s="236">
        <f>IF(COUNT(C31:G31) &gt; 2, SUM(C31:G31)-MIN(C31:G31)-SMALL(C31:G31,2), SUM(C31:G31))</f>
        <v>17</v>
      </c>
      <c r="X30" s="236">
        <f>IF(COUNT(C31:H31) &gt; 2, SUM(C31:H31)-MIN(C31:H31)-SMALL(C31:H31,2), SUM(C31:H31))</f>
        <v>21</v>
      </c>
      <c r="Y30" s="236">
        <f>IF(COUNT(C31:I31) &gt; 2, SUM(C31:I31)-MIN(C31:I31)-SMALL(C31:I31,2), SUM(C31:I31))</f>
        <v>26</v>
      </c>
      <c r="Z30" s="236">
        <f>IF(COUNT(C31:J31) &gt; 2, SUM(C31:J31)-MIN(C31:J31)-SMALL(C31:J31,2), SUM(C31:J31))</f>
        <v>27.5</v>
      </c>
      <c r="AA30" s="236">
        <f>IF(COUNT(C31:K31) &gt; 2, SUM(C31:K31)-MIN(C31:K31)-SMALL(C31:K31,2), SUM(C31:K31))</f>
        <v>29</v>
      </c>
      <c r="AB30" s="236">
        <f>IF(COUNT(C31:L31) &gt; 2, SUM(C31:L31)-MIN(C31:L31)-SMALL(C31:L31,2), SUM(C31:L31))</f>
        <v>32</v>
      </c>
    </row>
    <row r="31" spans="1:28" x14ac:dyDescent="0.2">
      <c r="A31" s="292"/>
      <c r="B31" s="112" t="s">
        <v>5</v>
      </c>
      <c r="C31" s="113">
        <v>4</v>
      </c>
      <c r="D31" s="113">
        <v>8.5</v>
      </c>
      <c r="E31" s="113">
        <v>1</v>
      </c>
      <c r="F31" s="113">
        <v>4.5</v>
      </c>
      <c r="G31" s="113">
        <v>4</v>
      </c>
      <c r="H31" s="113">
        <v>0</v>
      </c>
      <c r="I31" s="113">
        <v>5</v>
      </c>
      <c r="J31" s="113">
        <v>1.5</v>
      </c>
      <c r="K31" s="113">
        <v>1.5</v>
      </c>
      <c r="L31" s="113">
        <v>3</v>
      </c>
      <c r="M31" s="114"/>
      <c r="N31" s="114"/>
      <c r="O31" s="110">
        <f>IF(COUNT(C31:L31) &gt; 2, SUM(C31:L31)-MIN(C31:L31)-SMALL(C31:L31,2), SUM(C31:L31))</f>
        <v>32</v>
      </c>
      <c r="P31" s="169" t="s">
        <v>57</v>
      </c>
      <c r="R31" s="283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</row>
    <row r="32" spans="1:28" x14ac:dyDescent="0.2">
      <c r="A32" s="292"/>
      <c r="B32" s="112" t="s">
        <v>6</v>
      </c>
      <c r="C32" s="36"/>
      <c r="D32" s="36">
        <v>110</v>
      </c>
      <c r="E32" s="36"/>
      <c r="F32" s="36"/>
      <c r="G32" s="36"/>
      <c r="H32" s="36"/>
      <c r="I32" s="36"/>
      <c r="J32" s="36"/>
      <c r="K32" s="36"/>
      <c r="L32" s="36"/>
      <c r="M32" s="59"/>
      <c r="N32" s="59"/>
      <c r="O32" s="100">
        <f>SUM(C32:M32)</f>
        <v>110</v>
      </c>
      <c r="P32" s="169" t="s">
        <v>48</v>
      </c>
      <c r="R32" s="283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</row>
    <row r="33" spans="1:28" ht="13.5" thickBot="1" x14ac:dyDescent="0.25">
      <c r="A33" s="293"/>
      <c r="B33" s="170" t="s">
        <v>45</v>
      </c>
      <c r="C33" s="171">
        <f>RANK(S30,S6:S74,0)</f>
        <v>11</v>
      </c>
      <c r="D33" s="171">
        <f t="shared" ref="D33:L33" si="6">RANK(T30,T6:T74,0)</f>
        <v>6</v>
      </c>
      <c r="E33" s="171">
        <f t="shared" si="6"/>
        <v>3</v>
      </c>
      <c r="F33" s="171">
        <f t="shared" si="6"/>
        <v>9</v>
      </c>
      <c r="G33" s="171">
        <f t="shared" si="6"/>
        <v>13</v>
      </c>
      <c r="H33" s="171">
        <f t="shared" si="6"/>
        <v>15</v>
      </c>
      <c r="I33" s="171">
        <f t="shared" si="6"/>
        <v>12</v>
      </c>
      <c r="J33" s="171">
        <f t="shared" si="6"/>
        <v>14</v>
      </c>
      <c r="K33" s="171">
        <f t="shared" si="6"/>
        <v>15</v>
      </c>
      <c r="L33" s="171">
        <f t="shared" si="6"/>
        <v>16</v>
      </c>
      <c r="M33" s="172"/>
      <c r="N33" s="172"/>
      <c r="O33" s="173">
        <f>IF(O31&gt;0, O31*192.3077, "0")</f>
        <v>6153.8464000000004</v>
      </c>
      <c r="P33" s="174" t="s">
        <v>49</v>
      </c>
      <c r="R33" s="284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</row>
    <row r="34" spans="1:28" x14ac:dyDescent="0.2">
      <c r="A34" s="294" t="s">
        <v>22</v>
      </c>
      <c r="B34" s="175" t="s">
        <v>4</v>
      </c>
      <c r="C34" s="184">
        <v>0</v>
      </c>
      <c r="D34" s="184">
        <v>12</v>
      </c>
      <c r="E34" s="184">
        <v>5</v>
      </c>
      <c r="F34" s="184">
        <v>3</v>
      </c>
      <c r="G34" s="184">
        <v>1</v>
      </c>
      <c r="H34" s="184">
        <v>15</v>
      </c>
      <c r="I34" s="184">
        <v>10</v>
      </c>
      <c r="J34" s="184">
        <v>5</v>
      </c>
      <c r="K34" s="184">
        <v>0</v>
      </c>
      <c r="L34" s="184"/>
      <c r="M34" s="166"/>
      <c r="N34" s="176"/>
      <c r="O34" s="177">
        <f>SUM(C35:L35)</f>
        <v>41</v>
      </c>
      <c r="P34" s="178" t="s">
        <v>46</v>
      </c>
      <c r="R34" s="244" t="s">
        <v>22</v>
      </c>
      <c r="S34" s="236">
        <f>IF(COUNT(C35:C35) &gt; 2, SUM(C35:C35)-MIN(C35:C35)-SMALL(C35:C35,2), SUM(C35:C35))</f>
        <v>0</v>
      </c>
      <c r="T34" s="236">
        <f>IF(COUNT(C35:D35) &gt; 2, SUM(C35:D35)-MIN(C35:D35)-SMALL(C35:D35,2), SUM(C35:D35))</f>
        <v>3.5</v>
      </c>
      <c r="U34" s="236">
        <f>IF(COUNT(C35:E35) &gt; 2, SUM(C35:E35)-MIN(C35:E35)-SMALL(C35:E35,2), SUM(C35:E35))</f>
        <v>7</v>
      </c>
      <c r="V34" s="236">
        <f>IF(COUNT(C35:F35) &gt; 2, SUM(C35:F35)-MIN(C35:F35)-SMALL(C35:F35,2), SUM(C35:F35))</f>
        <v>15</v>
      </c>
      <c r="W34" s="236">
        <f>IF(COUNT(C35:G35) &gt; 2, SUM(C35:G35)-MIN(C35:G35)-SMALL(C35:G35,2), SUM(C35:G35))</f>
        <v>24</v>
      </c>
      <c r="X34" s="236">
        <f>IF(COUNT(C35:H35) &gt; 2, SUM(C35:H35)-MIN(C35:H35)-SMALL(C35:H35,2), SUM(C35:H35))</f>
        <v>27.5</v>
      </c>
      <c r="Y34" s="236">
        <f>IF(COUNT(C35:I35) &gt; 2, SUM(C35:I35)-MIN(C35:I35)-SMALL(C35:I35,2), SUM(C35:I35))</f>
        <v>32</v>
      </c>
      <c r="Z34" s="236">
        <f>IF(COUNT(C35:J35) &gt; 2, SUM(C35:J35)-MIN(C35:J35)-SMALL(C35:J35,2), SUM(C35:J35))</f>
        <v>39</v>
      </c>
      <c r="AA34" s="236">
        <f>IF(COUNT(C35:K35) &gt; 2, SUM(C35:K35)-MIN(C35:K35)-SMALL(C35:K35,2), SUM(C35:K35))</f>
        <v>41</v>
      </c>
      <c r="AB34" s="236">
        <f>IF(COUNT(C35:L35) &gt; 2, SUM(C35:L35)-MIN(C35:L35)-SMALL(C35:L35,2), SUM(C35:L35))</f>
        <v>41</v>
      </c>
    </row>
    <row r="35" spans="1:28" x14ac:dyDescent="0.2">
      <c r="A35" s="295"/>
      <c r="B35" s="128" t="s">
        <v>5</v>
      </c>
      <c r="C35" s="117">
        <v>0</v>
      </c>
      <c r="D35" s="117">
        <v>3.5</v>
      </c>
      <c r="E35" s="117">
        <v>7</v>
      </c>
      <c r="F35" s="117">
        <v>8</v>
      </c>
      <c r="G35" s="117">
        <v>9</v>
      </c>
      <c r="H35" s="117">
        <v>2</v>
      </c>
      <c r="I35" s="117">
        <v>4.5</v>
      </c>
      <c r="J35" s="117">
        <v>7</v>
      </c>
      <c r="K35" s="117">
        <v>0</v>
      </c>
      <c r="L35" s="117"/>
      <c r="M35" s="109"/>
      <c r="N35" s="109"/>
      <c r="O35" s="126">
        <f>IF(COUNT(C35:L35) &gt; 2, SUM(C35:L35)-MIN(C35:L35)-SMALL(C35:L35,2), SUM(C35:L35))</f>
        <v>41</v>
      </c>
      <c r="P35" s="179" t="s">
        <v>57</v>
      </c>
      <c r="R35" s="245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</row>
    <row r="36" spans="1:28" x14ac:dyDescent="0.2">
      <c r="A36" s="295"/>
      <c r="B36" s="128" t="s">
        <v>6</v>
      </c>
      <c r="C36" s="36"/>
      <c r="D36" s="36"/>
      <c r="E36" s="36"/>
      <c r="F36" s="36">
        <v>70</v>
      </c>
      <c r="G36" s="36">
        <v>130</v>
      </c>
      <c r="H36" s="36"/>
      <c r="I36" s="36"/>
      <c r="J36" s="36"/>
      <c r="K36" s="36"/>
      <c r="L36" s="36"/>
      <c r="M36" s="38"/>
      <c r="N36" s="38"/>
      <c r="O36" s="99">
        <f>SUM(C36:M36)</f>
        <v>200</v>
      </c>
      <c r="P36" s="179" t="s">
        <v>48</v>
      </c>
      <c r="R36" s="245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</row>
    <row r="37" spans="1:28" ht="13.5" thickBot="1" x14ac:dyDescent="0.25">
      <c r="A37" s="296"/>
      <c r="B37" s="180" t="s">
        <v>45</v>
      </c>
      <c r="C37" s="171">
        <f>RANK(S34,S6:S74,0)</f>
        <v>17</v>
      </c>
      <c r="D37" s="171">
        <f t="shared" ref="D37:L37" si="7">RANK(T34,T6:T74,0)</f>
        <v>16</v>
      </c>
      <c r="E37" s="171">
        <f t="shared" si="7"/>
        <v>12</v>
      </c>
      <c r="F37" s="171">
        <f t="shared" si="7"/>
        <v>3</v>
      </c>
      <c r="G37" s="171">
        <f t="shared" si="7"/>
        <v>2</v>
      </c>
      <c r="H37" s="171">
        <f t="shared" si="7"/>
        <v>4</v>
      </c>
      <c r="I37" s="171">
        <f t="shared" si="7"/>
        <v>6</v>
      </c>
      <c r="J37" s="171">
        <f t="shared" si="7"/>
        <v>5</v>
      </c>
      <c r="K37" s="171">
        <f t="shared" si="7"/>
        <v>9</v>
      </c>
      <c r="L37" s="171">
        <f t="shared" si="7"/>
        <v>10</v>
      </c>
      <c r="M37" s="172"/>
      <c r="N37" s="172"/>
      <c r="O37" s="182">
        <f>IF(O35&gt;0, O35*192.3077, "0")</f>
        <v>7884.6157000000003</v>
      </c>
      <c r="P37" s="183" t="s">
        <v>49</v>
      </c>
      <c r="R37" s="24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</row>
    <row r="38" spans="1:28" x14ac:dyDescent="0.2">
      <c r="A38" s="297" t="s">
        <v>150</v>
      </c>
      <c r="B38" s="164" t="s">
        <v>4</v>
      </c>
      <c r="C38" s="187">
        <v>6</v>
      </c>
      <c r="D38" s="187">
        <v>4</v>
      </c>
      <c r="E38" s="187">
        <v>7</v>
      </c>
      <c r="F38" s="187">
        <v>8</v>
      </c>
      <c r="G38" s="187">
        <v>2</v>
      </c>
      <c r="H38" s="187">
        <v>13</v>
      </c>
      <c r="I38" s="187">
        <v>7</v>
      </c>
      <c r="J38" s="187">
        <v>6</v>
      </c>
      <c r="K38" s="187">
        <v>14</v>
      </c>
      <c r="L38" s="187">
        <v>16</v>
      </c>
      <c r="M38" s="185"/>
      <c r="N38" s="184"/>
      <c r="O38" s="167">
        <f>SUM(C39:L39)</f>
        <v>53.5</v>
      </c>
      <c r="P38" s="168" t="s">
        <v>46</v>
      </c>
      <c r="R38" s="278" t="s">
        <v>150</v>
      </c>
      <c r="S38" s="236">
        <f>IF(COUNT(C39:C39) &gt; 2, SUM(C39:C39)-MIN(C39:C39)-SMALL(C39:C39,2), SUM(C39:C39))</f>
        <v>6.5</v>
      </c>
      <c r="T38" s="236">
        <f>IF(COUNT(C39:D39) &gt; 2, SUM(C39:D39)-MIN(C39:D39)-SMALL(C39:D39,2), SUM(C39:D39))</f>
        <v>14</v>
      </c>
      <c r="U38" s="236">
        <f>IF(COUNT(C39:E39) &gt; 2, SUM(C39:E39)-MIN(C39:E39)-SMALL(C39:E39,2), SUM(C39:E39))</f>
        <v>7.5</v>
      </c>
      <c r="V38" s="236">
        <f>IF(COUNT(C39:F39) &gt; 2, SUM(C39:F39)-MIN(C39:F39)-SMALL(C39:F39,2), SUM(C39:F39))</f>
        <v>14</v>
      </c>
      <c r="W38" s="236">
        <f>IF(COUNT(C39:G39) &gt; 2, SUM(C39:G39)-MIN(C39:G39)-SMALL(C39:G39,2), SUM(C39:G39))</f>
        <v>22.5</v>
      </c>
      <c r="X38" s="236">
        <f>IF(COUNT(C39:H39) &gt; 2, SUM(C39:H39)-MIN(C39:H39)-SMALL(C39:H39,2), SUM(C39:H39))</f>
        <v>28.5</v>
      </c>
      <c r="Y38" s="236">
        <f>IF(COUNT(C39:I39) &gt; 2, SUM(C39:I39)-MIN(C39:I39)-SMALL(C39:I39,2), SUM(C39:I39))</f>
        <v>34.5</v>
      </c>
      <c r="Z38" s="236">
        <f>IF(COUNT(C39:J39) &gt; 2, SUM(C39:J39)-MIN(C39:J39)-SMALL(C39:J39,2), SUM(C39:J39))</f>
        <v>41</v>
      </c>
      <c r="AA38" s="236">
        <f>IF(COUNT(C39:K39) &gt; 2, SUM(C39:K39)-MIN(C39:K39)-SMALL(C39:K39,2), SUM(C39:K39))</f>
        <v>46.5</v>
      </c>
      <c r="AB38" s="236">
        <f>IF(COUNT(C39:L39) &gt; 2, SUM(C39:L39)-MIN(C39:L39)-SMALL(C39:L39,2), SUM(C39:L39))</f>
        <v>49.5</v>
      </c>
    </row>
    <row r="39" spans="1:28" x14ac:dyDescent="0.2">
      <c r="A39" s="298"/>
      <c r="B39" s="135" t="s">
        <v>5</v>
      </c>
      <c r="C39" s="131">
        <v>6.5</v>
      </c>
      <c r="D39" s="131">
        <v>7.5</v>
      </c>
      <c r="E39" s="131">
        <v>6</v>
      </c>
      <c r="F39" s="131">
        <v>5.5</v>
      </c>
      <c r="G39" s="131">
        <v>8.5</v>
      </c>
      <c r="H39" s="131">
        <v>3</v>
      </c>
      <c r="I39" s="131">
        <v>6</v>
      </c>
      <c r="J39" s="131">
        <v>6.5</v>
      </c>
      <c r="K39" s="131">
        <v>2.5</v>
      </c>
      <c r="L39" s="131">
        <v>1.5</v>
      </c>
      <c r="M39" s="118"/>
      <c r="N39" s="118"/>
      <c r="O39" s="110">
        <f>IF(COUNT(C39:L39) &gt; 2, SUM(C39:L39)-MIN(C39:L39)-SMALL(C39:L39,2), SUM(C39:L39))</f>
        <v>49.5</v>
      </c>
      <c r="P39" s="169" t="s">
        <v>57</v>
      </c>
      <c r="R39" s="279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</row>
    <row r="40" spans="1:28" x14ac:dyDescent="0.2">
      <c r="A40" s="298"/>
      <c r="B40" s="135" t="s">
        <v>6</v>
      </c>
      <c r="C40" s="26"/>
      <c r="D40" s="26">
        <v>40</v>
      </c>
      <c r="E40" s="26"/>
      <c r="F40" s="26"/>
      <c r="G40" s="26">
        <v>100</v>
      </c>
      <c r="H40" s="26"/>
      <c r="I40" s="26"/>
      <c r="J40" s="26"/>
      <c r="K40" s="26"/>
      <c r="L40" s="26"/>
      <c r="M40" s="117"/>
      <c r="N40" s="117"/>
      <c r="O40" s="100">
        <f>SUM(C40:M40)</f>
        <v>140</v>
      </c>
      <c r="P40" s="169" t="s">
        <v>48</v>
      </c>
      <c r="R40" s="279"/>
      <c r="S40" s="236"/>
      <c r="T40" s="236"/>
      <c r="U40" s="236"/>
      <c r="V40" s="236"/>
      <c r="W40" s="236"/>
      <c r="X40" s="236"/>
      <c r="Y40" s="236"/>
      <c r="Z40" s="236"/>
      <c r="AA40" s="236"/>
      <c r="AB40" s="236"/>
    </row>
    <row r="41" spans="1:28" ht="13.5" thickBot="1" x14ac:dyDescent="0.25">
      <c r="A41" s="299"/>
      <c r="B41" s="186" t="s">
        <v>45</v>
      </c>
      <c r="C41" s="181">
        <f>RANK(S38,S6:S74,0)</f>
        <v>6</v>
      </c>
      <c r="D41" s="181">
        <f t="shared" ref="D41:L41" si="8">RANK(T38,T6:T74,0)</f>
        <v>1</v>
      </c>
      <c r="E41" s="181">
        <f t="shared" si="8"/>
        <v>9</v>
      </c>
      <c r="F41" s="181">
        <f t="shared" si="8"/>
        <v>7</v>
      </c>
      <c r="G41" s="181">
        <f t="shared" si="8"/>
        <v>4</v>
      </c>
      <c r="H41" s="181">
        <f t="shared" si="8"/>
        <v>3</v>
      </c>
      <c r="I41" s="181">
        <f t="shared" si="8"/>
        <v>3</v>
      </c>
      <c r="J41" s="181">
        <f t="shared" si="8"/>
        <v>3</v>
      </c>
      <c r="K41" s="181">
        <f t="shared" si="8"/>
        <v>5</v>
      </c>
      <c r="L41" s="181">
        <f t="shared" si="8"/>
        <v>8</v>
      </c>
      <c r="M41" s="172"/>
      <c r="N41" s="172"/>
      <c r="O41" s="173">
        <f>IF(O39&gt;0, O39*192.3077, "0")</f>
        <v>9519.2311500000014</v>
      </c>
      <c r="P41" s="174" t="s">
        <v>49</v>
      </c>
      <c r="R41" s="280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</row>
    <row r="42" spans="1:28" x14ac:dyDescent="0.2">
      <c r="A42" s="294" t="s">
        <v>142</v>
      </c>
      <c r="B42" s="175" t="s">
        <v>4</v>
      </c>
      <c r="C42" s="165">
        <v>7</v>
      </c>
      <c r="D42" s="165">
        <v>3</v>
      </c>
      <c r="E42" s="165">
        <v>11</v>
      </c>
      <c r="F42" s="165">
        <v>5</v>
      </c>
      <c r="G42" s="165">
        <v>4</v>
      </c>
      <c r="H42" s="165">
        <v>4</v>
      </c>
      <c r="I42" s="165">
        <v>16</v>
      </c>
      <c r="J42" s="165">
        <v>4</v>
      </c>
      <c r="K42" s="165">
        <v>3</v>
      </c>
      <c r="L42" s="165">
        <v>9</v>
      </c>
      <c r="M42" s="185"/>
      <c r="N42" s="187"/>
      <c r="O42" s="177">
        <f>SUM(C43:L43)</f>
        <v>62</v>
      </c>
      <c r="P42" s="178" t="s">
        <v>46</v>
      </c>
      <c r="R42" s="244" t="s">
        <v>142</v>
      </c>
      <c r="S42" s="236">
        <f>IF(COUNT(C43:C43) &gt; 2, SUM(C43:C43)-MIN(C43:C43)-SMALL(C43:C43,2), SUM(C43:C43))</f>
        <v>6</v>
      </c>
      <c r="T42" s="236">
        <f>IF(COUNT(C43:D43) &gt; 2, SUM(C43:D43)-MIN(C43:D43)-SMALL(C43:D43,2), SUM(C43:D43))</f>
        <v>14</v>
      </c>
      <c r="U42" s="236">
        <f>IF(COUNT(C43:E43) &gt; 2, SUM(C43:E43)-MIN(C43:E43)-SMALL(C43:E43,2), SUM(C43:E43))</f>
        <v>8</v>
      </c>
      <c r="V42" s="236">
        <f>IF(COUNT(C43:F43) &gt; 2, SUM(C43:F43)-MIN(C43:F43)-SMALL(C43:F43,2), SUM(C43:F43))</f>
        <v>15</v>
      </c>
      <c r="W42" s="236">
        <f>IF(COUNT(C43:G43) &gt; 2, SUM(C43:G43)-MIN(C43:G43)-SMALL(C43:G43,2), SUM(C43:G43))</f>
        <v>22.5</v>
      </c>
      <c r="X42" s="236">
        <f>IF(COUNT(C43:H43) &gt; 2, SUM(C43:H43)-MIN(C43:H43)-SMALL(C43:H43,2), SUM(C43:H43))</f>
        <v>30</v>
      </c>
      <c r="Y42" s="236">
        <f>IF(COUNT(C43:I43) &gt; 2, SUM(C43:I43)-MIN(C43:I43)-SMALL(C43:I43,2), SUM(C43:I43))</f>
        <v>36</v>
      </c>
      <c r="Z42" s="236">
        <f>IF(COUNT(C43:J43) &gt; 2, SUM(C43:J43)-MIN(C43:J43)-SMALL(C43:J43,2), SUM(C43:J43))</f>
        <v>43.5</v>
      </c>
      <c r="AA42" s="236">
        <f>IF(COUNT(C43:K43) &gt; 2, SUM(C43:K43)-MIN(C43:K43)-SMALL(C43:K43,2), SUM(C43:K43))</f>
        <v>51.5</v>
      </c>
      <c r="AB42" s="236">
        <f>IF(COUNT(C43:L43) &gt; 2, SUM(C43:L43)-MIN(C43:L43)-SMALL(C43:L43,2), SUM(C43:L43))</f>
        <v>56.5</v>
      </c>
    </row>
    <row r="43" spans="1:28" x14ac:dyDescent="0.2">
      <c r="A43" s="295"/>
      <c r="B43" s="128" t="s">
        <v>5</v>
      </c>
      <c r="C43" s="108">
        <v>6</v>
      </c>
      <c r="D43" s="108">
        <v>8</v>
      </c>
      <c r="E43" s="108">
        <v>4</v>
      </c>
      <c r="F43" s="108">
        <v>7</v>
      </c>
      <c r="G43" s="108">
        <v>7.5</v>
      </c>
      <c r="H43" s="108">
        <v>7.5</v>
      </c>
      <c r="I43" s="108">
        <v>1.5</v>
      </c>
      <c r="J43" s="108">
        <v>7.5</v>
      </c>
      <c r="K43" s="108">
        <v>8</v>
      </c>
      <c r="L43" s="108">
        <v>5</v>
      </c>
      <c r="M43" s="118"/>
      <c r="N43" s="118"/>
      <c r="O43" s="126">
        <f>IF(COUNT(C43:L43) &gt; 2, SUM(C43:L43)-MIN(C43:L43)-SMALL(C43:L43,2), SUM(C43:L43))</f>
        <v>56.5</v>
      </c>
      <c r="P43" s="179" t="s">
        <v>57</v>
      </c>
      <c r="R43" s="245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</row>
    <row r="44" spans="1:28" x14ac:dyDescent="0.2">
      <c r="A44" s="295"/>
      <c r="B44" s="128" t="s">
        <v>6</v>
      </c>
      <c r="C44" s="36"/>
      <c r="D44" s="36">
        <v>70</v>
      </c>
      <c r="E44" s="36"/>
      <c r="F44" s="36"/>
      <c r="G44" s="36">
        <v>30</v>
      </c>
      <c r="H44" s="36">
        <v>30</v>
      </c>
      <c r="I44" s="36"/>
      <c r="J44" s="36">
        <v>30</v>
      </c>
      <c r="K44" s="36">
        <v>60</v>
      </c>
      <c r="L44" s="36"/>
      <c r="M44" s="137">
        <v>250</v>
      </c>
      <c r="N44" s="131"/>
      <c r="O44" s="99">
        <f>SUM(C44:M44)</f>
        <v>470</v>
      </c>
      <c r="P44" s="179" t="s">
        <v>48</v>
      </c>
      <c r="R44" s="245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</row>
    <row r="45" spans="1:28" ht="13.5" thickBot="1" x14ac:dyDescent="0.25">
      <c r="A45" s="296"/>
      <c r="B45" s="180" t="s">
        <v>45</v>
      </c>
      <c r="C45" s="171">
        <f>RANK(S42,S6:S74,0)</f>
        <v>7</v>
      </c>
      <c r="D45" s="171">
        <f t="shared" ref="D45:L45" si="9">RANK(T42,T6:T74,0)</f>
        <v>1</v>
      </c>
      <c r="E45" s="171">
        <f t="shared" si="9"/>
        <v>6</v>
      </c>
      <c r="F45" s="171">
        <f t="shared" si="9"/>
        <v>3</v>
      </c>
      <c r="G45" s="171">
        <f t="shared" si="9"/>
        <v>4</v>
      </c>
      <c r="H45" s="171">
        <f t="shared" si="9"/>
        <v>2</v>
      </c>
      <c r="I45" s="171">
        <f t="shared" si="9"/>
        <v>2</v>
      </c>
      <c r="J45" s="171">
        <f t="shared" si="9"/>
        <v>2</v>
      </c>
      <c r="K45" s="171">
        <f t="shared" si="9"/>
        <v>2</v>
      </c>
      <c r="L45" s="171">
        <f t="shared" si="9"/>
        <v>2</v>
      </c>
      <c r="M45" s="172"/>
      <c r="N45" s="172"/>
      <c r="O45" s="182">
        <f>IF(O43&gt;0, O43*192.3077, "0")</f>
        <v>10865.385050000001</v>
      </c>
      <c r="P45" s="183" t="s">
        <v>49</v>
      </c>
      <c r="R45" s="24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</row>
    <row r="46" spans="1:28" x14ac:dyDescent="0.2">
      <c r="A46" s="291" t="s">
        <v>52</v>
      </c>
      <c r="B46" s="164" t="s">
        <v>4</v>
      </c>
      <c r="C46" s="176">
        <v>16</v>
      </c>
      <c r="D46" s="176">
        <v>6</v>
      </c>
      <c r="E46" s="176">
        <v>2</v>
      </c>
      <c r="F46" s="176">
        <v>9</v>
      </c>
      <c r="G46" s="176">
        <v>0</v>
      </c>
      <c r="H46" s="176">
        <v>0</v>
      </c>
      <c r="I46" s="176">
        <v>0</v>
      </c>
      <c r="J46" s="176">
        <v>15</v>
      </c>
      <c r="K46" s="176">
        <v>0</v>
      </c>
      <c r="L46" s="176">
        <v>14</v>
      </c>
      <c r="M46" s="166"/>
      <c r="N46" s="165"/>
      <c r="O46" s="167">
        <f>SUM(C47:L47)</f>
        <v>26</v>
      </c>
      <c r="P46" s="168" t="s">
        <v>46</v>
      </c>
      <c r="R46" s="282" t="s">
        <v>52</v>
      </c>
      <c r="S46" s="236">
        <f>IF(COUNT(C47:C47) &gt; 2, SUM(C47:C47)-MIN(C47:C47)-SMALL(C47:C47,2), SUM(C47:C47))</f>
        <v>1.5</v>
      </c>
      <c r="T46" s="236">
        <f>IF(COUNT(C47:D47) &gt; 2, SUM(C47:D47)-MIN(C47:D47)-SMALL(C47:D47,2), SUM(C47:D47))</f>
        <v>8</v>
      </c>
      <c r="U46" s="236">
        <f>IF(COUNT(C47:E47) &gt; 2, SUM(C47:E47)-MIN(C47:E47)-SMALL(C47:E47,2), SUM(C47:E47))</f>
        <v>8.5</v>
      </c>
      <c r="V46" s="236">
        <f>IF(COUNT(C47:F47) &gt; 2, SUM(C47:F47)-MIN(C47:F47)-SMALL(C47:F47,2), SUM(C47:F47))</f>
        <v>15</v>
      </c>
      <c r="W46" s="236">
        <f>IF(COUNT(C47:G47) &gt; 2, SUM(C47:G47)-MIN(C47:G47)-SMALL(C47:G47,2), SUM(C47:G47))</f>
        <v>20</v>
      </c>
      <c r="X46" s="236">
        <f>IF(COUNT(C47:H47) &gt; 2, SUM(C47:H47)-MIN(C47:H47)-SMALL(C47:H47,2), SUM(C47:H47))</f>
        <v>21.5</v>
      </c>
      <c r="Y46" s="236">
        <f>IF(COUNT(C47:I47) &gt; 2, SUM(C47:I47)-MIN(C47:I47)-SMALL(C47:I47,2), SUM(C47:I47))</f>
        <v>21.5</v>
      </c>
      <c r="Z46" s="236">
        <f>IF(COUNT(C47:J47) &gt; 2, SUM(C47:J47)-MIN(C47:J47)-SMALL(C47:J47,2), SUM(C47:J47))</f>
        <v>23.5</v>
      </c>
      <c r="AA46" s="236">
        <f>IF(COUNT(C47:K47) &gt; 2, SUM(C47:K47)-MIN(C47:K47)-SMALL(C47:K47,2), SUM(C47:K47))</f>
        <v>23.5</v>
      </c>
      <c r="AB46" s="236">
        <f>IF(COUNT(C47:L47) &gt; 2, SUM(C47:L47)-MIN(C47:L47)-SMALL(C47:L47,2), SUM(C47:L47))</f>
        <v>26</v>
      </c>
    </row>
    <row r="47" spans="1:28" x14ac:dyDescent="0.2">
      <c r="A47" s="292"/>
      <c r="B47" s="112" t="s">
        <v>5</v>
      </c>
      <c r="C47" s="125">
        <v>1.5</v>
      </c>
      <c r="D47" s="125">
        <v>6.5</v>
      </c>
      <c r="E47" s="125">
        <v>8.5</v>
      </c>
      <c r="F47" s="125">
        <v>5</v>
      </c>
      <c r="G47" s="125">
        <v>0</v>
      </c>
      <c r="H47" s="125">
        <v>0</v>
      </c>
      <c r="I47" s="125">
        <v>0</v>
      </c>
      <c r="J47" s="125">
        <v>2</v>
      </c>
      <c r="K47" s="125">
        <v>0</v>
      </c>
      <c r="L47" s="125">
        <v>2.5</v>
      </c>
      <c r="M47" s="109"/>
      <c r="N47" s="109"/>
      <c r="O47" s="110">
        <f>IF(COUNT(C47:L47) &gt; 2, SUM(C47:L47)-MIN(C47:L47)-SMALL(C47:L47,2), SUM(C47:L47))</f>
        <v>26</v>
      </c>
      <c r="P47" s="169" t="s">
        <v>57</v>
      </c>
      <c r="R47" s="283"/>
      <c r="S47" s="236"/>
      <c r="T47" s="236"/>
      <c r="U47" s="236"/>
      <c r="V47" s="236"/>
      <c r="W47" s="236"/>
      <c r="X47" s="236"/>
      <c r="Y47" s="236"/>
      <c r="Z47" s="236"/>
      <c r="AA47" s="236"/>
      <c r="AB47" s="236"/>
    </row>
    <row r="48" spans="1:28" x14ac:dyDescent="0.2">
      <c r="A48" s="292"/>
      <c r="B48" s="112" t="s">
        <v>6</v>
      </c>
      <c r="C48" s="26"/>
      <c r="D48" s="26"/>
      <c r="E48" s="26">
        <v>100</v>
      </c>
      <c r="F48" s="26"/>
      <c r="G48" s="26"/>
      <c r="H48" s="26"/>
      <c r="I48" s="26"/>
      <c r="J48" s="26"/>
      <c r="K48" s="26"/>
      <c r="L48" s="26"/>
      <c r="M48" s="59"/>
      <c r="N48" s="59"/>
      <c r="O48" s="100">
        <f>SUM(C48:M48)</f>
        <v>100</v>
      </c>
      <c r="P48" s="169" t="s">
        <v>48</v>
      </c>
      <c r="R48" s="283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</row>
    <row r="49" spans="1:28" ht="13.5" thickBot="1" x14ac:dyDescent="0.25">
      <c r="A49" s="293"/>
      <c r="B49" s="170" t="s">
        <v>45</v>
      </c>
      <c r="C49" s="181">
        <f>RANK(S46,S6:S74,0)</f>
        <v>16</v>
      </c>
      <c r="D49" s="181">
        <f t="shared" ref="D49:L49" si="10">RANK(T46,T6:T74,0)</f>
        <v>11</v>
      </c>
      <c r="E49" s="181">
        <f t="shared" si="10"/>
        <v>3</v>
      </c>
      <c r="F49" s="181">
        <f t="shared" si="10"/>
        <v>3</v>
      </c>
      <c r="G49" s="181">
        <f t="shared" si="10"/>
        <v>7</v>
      </c>
      <c r="H49" s="181">
        <f t="shared" si="10"/>
        <v>13</v>
      </c>
      <c r="I49" s="181">
        <f t="shared" si="10"/>
        <v>16</v>
      </c>
      <c r="J49" s="181">
        <f t="shared" si="10"/>
        <v>17</v>
      </c>
      <c r="K49" s="181">
        <f t="shared" si="10"/>
        <v>17</v>
      </c>
      <c r="L49" s="181">
        <f t="shared" si="10"/>
        <v>18</v>
      </c>
      <c r="M49" s="172"/>
      <c r="N49" s="172"/>
      <c r="O49" s="173">
        <f>IF(O47&gt;0, O47*192.3077, "0")</f>
        <v>5000.0002000000004</v>
      </c>
      <c r="P49" s="174" t="s">
        <v>49</v>
      </c>
      <c r="R49" s="284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</row>
    <row r="50" spans="1:28" x14ac:dyDescent="0.2">
      <c r="A50" s="294" t="s">
        <v>161</v>
      </c>
      <c r="B50" s="175" t="s">
        <v>4</v>
      </c>
      <c r="C50" s="184">
        <v>4</v>
      </c>
      <c r="D50" s="184">
        <v>11</v>
      </c>
      <c r="E50" s="184">
        <v>8</v>
      </c>
      <c r="F50" s="184">
        <v>0</v>
      </c>
      <c r="G50" s="184">
        <v>13</v>
      </c>
      <c r="H50" s="184">
        <v>9</v>
      </c>
      <c r="I50" s="184">
        <v>11</v>
      </c>
      <c r="J50" s="184">
        <v>13</v>
      </c>
      <c r="K50" s="184">
        <v>8</v>
      </c>
      <c r="L50" s="184"/>
      <c r="M50" s="166"/>
      <c r="N50" s="176"/>
      <c r="O50" s="177">
        <f>SUM(C51:L51)</f>
        <v>37.5</v>
      </c>
      <c r="P50" s="178" t="s">
        <v>46</v>
      </c>
      <c r="R50" s="244" t="s">
        <v>161</v>
      </c>
      <c r="S50" s="236">
        <f>IF(COUNT(C51:C51) &gt; 2, SUM(C51:C51)-MIN(C51:C51)-SMALL(C51:C51,2), SUM(C51:C51))</f>
        <v>7.5</v>
      </c>
      <c r="T50" s="236">
        <f>IF(COUNT(C51:D51) &gt; 2, SUM(C51:D51)-MIN(C51:D51)-SMALL(C51:D51,2), SUM(C51:D51))</f>
        <v>11.5</v>
      </c>
      <c r="U50" s="236">
        <f>IF(COUNT(C51:E51) &gt; 2, SUM(C51:E51)-MIN(C51:E51)-SMALL(C51:E51,2), SUM(C51:E51))</f>
        <v>7.5</v>
      </c>
      <c r="V50" s="236">
        <f>IF(COUNT(C51:F51) &gt; 2, SUM(C51:F51)-MIN(C51:F51)-SMALL(C51:F51,2), SUM(C51:F51))</f>
        <v>13</v>
      </c>
      <c r="W50" s="236">
        <f>IF(COUNT(C51:G51) &gt; 2, SUM(C51:G51)-MIN(C51:G51)-SMALL(C51:G51,2), SUM(C51:G51))</f>
        <v>17</v>
      </c>
      <c r="X50" s="236">
        <f>IF(COUNT(C51:H51) &gt; 2, SUM(C51:H51)-MIN(C51:H51)-SMALL(C51:H51,2), SUM(C51:H51))</f>
        <v>22</v>
      </c>
      <c r="Y50" s="236">
        <f>IF(COUNT(C51:I51) &gt; 2, SUM(C51:I51)-MIN(C51:I51)-SMALL(C51:I51,2), SUM(C51:I51))</f>
        <v>26</v>
      </c>
      <c r="Z50" s="236">
        <f>IF(COUNT(C51:J51) &gt; 2, SUM(C51:J51)-MIN(C51:J51)-SMALL(C51:J51,2), SUM(C51:J51))</f>
        <v>29</v>
      </c>
      <c r="AA50" s="236">
        <f>IF(COUNT(C51:K51) &gt; 2, SUM(C51:K51)-MIN(C51:K51)-SMALL(C51:K51,2), SUM(C51:K51))</f>
        <v>34.5</v>
      </c>
      <c r="AB50" s="236">
        <f>IF(COUNT(C51:L51) &gt; 2, SUM(C51:L51)-MIN(C51:L51)-SMALL(C51:L51,2), SUM(C51:L51))</f>
        <v>34.5</v>
      </c>
    </row>
    <row r="51" spans="1:28" x14ac:dyDescent="0.2">
      <c r="A51" s="295"/>
      <c r="B51" s="128" t="s">
        <v>5</v>
      </c>
      <c r="C51" s="117">
        <v>7.5</v>
      </c>
      <c r="D51" s="117">
        <v>4</v>
      </c>
      <c r="E51" s="117">
        <v>5.5</v>
      </c>
      <c r="F51" s="117">
        <v>0</v>
      </c>
      <c r="G51" s="117">
        <v>3</v>
      </c>
      <c r="H51" s="117">
        <v>5</v>
      </c>
      <c r="I51" s="117">
        <v>4</v>
      </c>
      <c r="J51" s="117">
        <v>3</v>
      </c>
      <c r="K51" s="117">
        <v>5.5</v>
      </c>
      <c r="L51" s="117"/>
      <c r="M51" s="109"/>
      <c r="N51" s="109"/>
      <c r="O51" s="126">
        <f>IF(COUNT(C51:L51) &gt; 2, SUM(C51:L51)-MIN(C51:L51)-SMALL(C51:L51,2), SUM(C51:L51))</f>
        <v>34.5</v>
      </c>
      <c r="P51" s="179" t="s">
        <v>57</v>
      </c>
      <c r="R51" s="245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</row>
    <row r="52" spans="1:28" x14ac:dyDescent="0.2">
      <c r="A52" s="295"/>
      <c r="B52" s="128" t="s">
        <v>6</v>
      </c>
      <c r="C52" s="138">
        <v>30</v>
      </c>
      <c r="D52" s="138"/>
      <c r="E52" s="138"/>
      <c r="F52" s="138"/>
      <c r="G52" s="138"/>
      <c r="H52" s="138"/>
      <c r="I52" s="138"/>
      <c r="J52" s="138"/>
      <c r="K52" s="138"/>
      <c r="L52" s="138"/>
      <c r="M52" s="38"/>
      <c r="N52" s="38"/>
      <c r="O52" s="99">
        <f>SUM(C52:M52)</f>
        <v>30</v>
      </c>
      <c r="P52" s="179" t="s">
        <v>48</v>
      </c>
      <c r="R52" s="245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</row>
    <row r="53" spans="1:28" ht="13.5" thickBot="1" x14ac:dyDescent="0.25">
      <c r="A53" s="296"/>
      <c r="B53" s="180" t="s">
        <v>45</v>
      </c>
      <c r="C53" s="171">
        <f>RANK(S50,S6:S74,0)</f>
        <v>4</v>
      </c>
      <c r="D53" s="171">
        <f t="shared" ref="D53:L53" si="11">RANK(T50,T6:T74,0)</f>
        <v>8</v>
      </c>
      <c r="E53" s="171">
        <f t="shared" si="11"/>
        <v>9</v>
      </c>
      <c r="F53" s="171">
        <f t="shared" si="11"/>
        <v>9</v>
      </c>
      <c r="G53" s="171">
        <f t="shared" si="11"/>
        <v>13</v>
      </c>
      <c r="H53" s="171">
        <f t="shared" si="11"/>
        <v>12</v>
      </c>
      <c r="I53" s="171">
        <f t="shared" si="11"/>
        <v>12</v>
      </c>
      <c r="J53" s="171">
        <f t="shared" si="11"/>
        <v>13</v>
      </c>
      <c r="K53" s="171">
        <f t="shared" si="11"/>
        <v>13</v>
      </c>
      <c r="L53" s="171">
        <f t="shared" si="11"/>
        <v>15</v>
      </c>
      <c r="M53" s="172"/>
      <c r="N53" s="172"/>
      <c r="O53" s="182">
        <f>IF(O51&gt;0, O51*192.3077, "0")</f>
        <v>6634.6156500000006</v>
      </c>
      <c r="P53" s="183" t="s">
        <v>49</v>
      </c>
      <c r="R53" s="246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</row>
    <row r="54" spans="1:28" x14ac:dyDescent="0.2">
      <c r="A54" s="297" t="s">
        <v>158</v>
      </c>
      <c r="B54" s="164" t="s">
        <v>4</v>
      </c>
      <c r="C54" s="187">
        <v>1</v>
      </c>
      <c r="D54" s="187">
        <v>10</v>
      </c>
      <c r="E54" s="187">
        <v>15</v>
      </c>
      <c r="F54" s="187">
        <v>12</v>
      </c>
      <c r="G54" s="187">
        <v>10</v>
      </c>
      <c r="H54" s="187">
        <v>8</v>
      </c>
      <c r="I54" s="187">
        <v>5</v>
      </c>
      <c r="J54" s="187">
        <v>10</v>
      </c>
      <c r="K54" s="187">
        <v>6</v>
      </c>
      <c r="L54" s="187">
        <v>12</v>
      </c>
      <c r="M54" s="185"/>
      <c r="N54" s="184"/>
      <c r="O54" s="167">
        <f>SUM(C55:L55)</f>
        <v>50.5</v>
      </c>
      <c r="P54" s="168" t="s">
        <v>46</v>
      </c>
      <c r="R54" s="278" t="s">
        <v>158</v>
      </c>
      <c r="S54" s="237">
        <f>IF(COUNT(C55:C55) &gt; 2, SUM(C55:C55)-MIN(C55:C55)-SMALL(C55:C55,2), SUM(C55:C55))</f>
        <v>9</v>
      </c>
      <c r="T54" s="237">
        <f>IF(COUNT(C55:D55) &gt; 2, SUM(C55:D55)-MIN(C55:D55)-SMALL(C55:D55,2), SUM(C55:D55))</f>
        <v>13.5</v>
      </c>
      <c r="U54" s="237">
        <f>IF(COUNT(C55:E55) &gt; 2, SUM(C55:E55)-MIN(C55:E55)-SMALL(C55:E55,2), SUM(C55:E55))</f>
        <v>9</v>
      </c>
      <c r="V54" s="237">
        <f>IF(COUNT(C55:F55) &gt; 2, SUM(C55:F55)-MIN(C55:F55)-SMALL(C55:F55,2), SUM(C55:F55))</f>
        <v>13.5</v>
      </c>
      <c r="W54" s="237">
        <f>IF(COUNT(C55:G55) &gt; 2, SUM(C55:G55)-MIN(C55:G55)-SMALL(C55:G55,2), SUM(C55:G55))</f>
        <v>18</v>
      </c>
      <c r="X54" s="237">
        <f>IF(COUNT(C55:H55) &gt; 2, SUM(C55:H55)-MIN(C55:H55)-SMALL(C55:H55,2), SUM(C55:H55))</f>
        <v>23.5</v>
      </c>
      <c r="Y54" s="237">
        <f>IF(COUNT(C55:I55) &gt; 2, SUM(C55:I55)-MIN(C55:I55)-SMALL(C55:I55,2), SUM(C55:I55))</f>
        <v>30.5</v>
      </c>
      <c r="Z54" s="237">
        <f>IF(COUNT(C55:J55) &gt; 2, SUM(C55:J55)-MIN(C55:J55)-SMALL(C55:J55,2), SUM(C55:J55))</f>
        <v>35</v>
      </c>
      <c r="AA54" s="237">
        <f>IF(COUNT(C55:K55) &gt; 2, SUM(C55:K55)-MIN(C55:K55)-SMALL(C55:K55,2), SUM(C55:K55))</f>
        <v>41.5</v>
      </c>
      <c r="AB54" s="237">
        <f>IF(COUNT(C55:L55) &gt; 2, SUM(C55:L55)-MIN(C55:L55)-SMALL(C55:L55,2), SUM(C55:L55))</f>
        <v>45</v>
      </c>
    </row>
    <row r="55" spans="1:28" x14ac:dyDescent="0.2">
      <c r="A55" s="298"/>
      <c r="B55" s="135" t="s">
        <v>5</v>
      </c>
      <c r="C55" s="131">
        <v>9</v>
      </c>
      <c r="D55" s="131">
        <v>4.5</v>
      </c>
      <c r="E55" s="131">
        <v>2</v>
      </c>
      <c r="F55" s="131">
        <v>3.5</v>
      </c>
      <c r="G55" s="131">
        <v>4.5</v>
      </c>
      <c r="H55" s="131">
        <v>5.5</v>
      </c>
      <c r="I55" s="131">
        <v>7</v>
      </c>
      <c r="J55" s="131">
        <v>4.5</v>
      </c>
      <c r="K55" s="131">
        <v>6.5</v>
      </c>
      <c r="L55" s="131">
        <v>3.5</v>
      </c>
      <c r="M55" s="118"/>
      <c r="N55" s="118"/>
      <c r="O55" s="110">
        <f>IF(COUNT(C55:L55) &gt; 2, SUM(C55:L55)-MIN(C55:L55)-SMALL(C55:L55,2), SUM(C55:L55))</f>
        <v>45</v>
      </c>
      <c r="P55" s="169" t="s">
        <v>57</v>
      </c>
      <c r="R55" s="279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</row>
    <row r="56" spans="1:28" x14ac:dyDescent="0.2">
      <c r="A56" s="298"/>
      <c r="B56" s="135" t="s">
        <v>6</v>
      </c>
      <c r="C56" s="26">
        <v>130</v>
      </c>
      <c r="D56" s="26"/>
      <c r="E56" s="26"/>
      <c r="F56" s="26"/>
      <c r="G56" s="26"/>
      <c r="H56" s="26"/>
      <c r="I56" s="26"/>
      <c r="J56" s="26"/>
      <c r="K56" s="26"/>
      <c r="L56" s="26"/>
      <c r="M56" s="117"/>
      <c r="N56" s="117"/>
      <c r="O56" s="100">
        <f>SUM(C56:M56)</f>
        <v>130</v>
      </c>
      <c r="P56" s="169" t="s">
        <v>48</v>
      </c>
      <c r="R56" s="279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</row>
    <row r="57" spans="1:28" ht="13.5" thickBot="1" x14ac:dyDescent="0.25">
      <c r="A57" s="299"/>
      <c r="B57" s="186" t="s">
        <v>45</v>
      </c>
      <c r="C57" s="181">
        <f>RANK(S54,S6:S74,0)</f>
        <v>1</v>
      </c>
      <c r="D57" s="181">
        <f t="shared" ref="D57:L57" si="12">RANK(T54,T6:T74,0)</f>
        <v>4</v>
      </c>
      <c r="E57" s="181">
        <f t="shared" si="12"/>
        <v>1</v>
      </c>
      <c r="F57" s="181">
        <f t="shared" si="12"/>
        <v>8</v>
      </c>
      <c r="G57" s="181">
        <f t="shared" si="12"/>
        <v>10</v>
      </c>
      <c r="H57" s="181">
        <f t="shared" si="12"/>
        <v>9</v>
      </c>
      <c r="I57" s="181">
        <f t="shared" si="12"/>
        <v>7</v>
      </c>
      <c r="J57" s="181">
        <f t="shared" si="12"/>
        <v>10</v>
      </c>
      <c r="K57" s="181">
        <f t="shared" si="12"/>
        <v>8</v>
      </c>
      <c r="L57" s="181">
        <f t="shared" si="12"/>
        <v>9</v>
      </c>
      <c r="M57" s="172"/>
      <c r="N57" s="172"/>
      <c r="O57" s="173">
        <f>IF(O55&gt;0, O55*192.3077, "0")</f>
        <v>8653.8464999999997</v>
      </c>
      <c r="P57" s="174" t="s">
        <v>49</v>
      </c>
      <c r="R57" s="280"/>
      <c r="S57" s="239"/>
      <c r="T57" s="239"/>
      <c r="U57" s="239"/>
      <c r="V57" s="239"/>
      <c r="W57" s="239"/>
      <c r="X57" s="239"/>
      <c r="Y57" s="239"/>
      <c r="Z57" s="239"/>
      <c r="AA57" s="239"/>
      <c r="AB57" s="239"/>
    </row>
    <row r="58" spans="1:28" x14ac:dyDescent="0.2">
      <c r="A58" s="294" t="s">
        <v>108</v>
      </c>
      <c r="B58" s="175" t="s">
        <v>4</v>
      </c>
      <c r="C58" s="165">
        <v>14</v>
      </c>
      <c r="D58" s="165">
        <v>17</v>
      </c>
      <c r="E58" s="165">
        <v>10</v>
      </c>
      <c r="F58" s="165">
        <v>11</v>
      </c>
      <c r="G58" s="165">
        <v>0</v>
      </c>
      <c r="H58" s="165">
        <v>2</v>
      </c>
      <c r="I58" s="165">
        <v>15</v>
      </c>
      <c r="J58" s="165">
        <v>14</v>
      </c>
      <c r="K58" s="165">
        <v>9</v>
      </c>
      <c r="L58" s="165">
        <v>3</v>
      </c>
      <c r="M58" s="185"/>
      <c r="N58" s="187"/>
      <c r="O58" s="177">
        <f>SUM(C59:L59)</f>
        <v>38</v>
      </c>
      <c r="P58" s="178" t="s">
        <v>46</v>
      </c>
      <c r="R58" s="309" t="s">
        <v>108</v>
      </c>
      <c r="S58" s="237">
        <f>IF(COUNT(C59:C59) &gt; 2, SUM(C59:C59)-MIN(C59:C59)-SMALL(C59:C59,2), SUM(C59:C59))</f>
        <v>2.5</v>
      </c>
      <c r="T58" s="237">
        <f>IF(COUNT(C59:D59) &gt; 2, SUM(C59:D59)-MIN(C59:D59)-SMALL(C59:D59,2), SUM(C59:D59))</f>
        <v>3.5</v>
      </c>
      <c r="U58" s="237">
        <f>IF(COUNT(C59:E59) &gt; 2, SUM(C59:E59)-MIN(C59:E59)-SMALL(C59:E59,2), SUM(C59:E59))</f>
        <v>4.5</v>
      </c>
      <c r="V58" s="237">
        <f>IF(COUNT(C59:F59) &gt; 2, SUM(C59:F59)-MIN(C59:F59)-SMALL(C59:F59,2), SUM(C59:F59))</f>
        <v>8.5</v>
      </c>
      <c r="W58" s="237">
        <f>IF(COUNT(C59:G59) &gt; 2, SUM(C59:G59)-MIN(C59:G59)-SMALL(C59:G59,2), SUM(C59:G59))</f>
        <v>11</v>
      </c>
      <c r="X58" s="237">
        <f>IF(COUNT(C59:H59) &gt; 2, SUM(C59:H59)-MIN(C59:H59)-SMALL(C59:H59,2), SUM(C59:H59))</f>
        <v>19.5</v>
      </c>
      <c r="Y58" s="237">
        <f>IF(COUNT(C59:I59) &gt; 2, SUM(C59:I59)-MIN(C59:I59)-SMALL(C59:I59,2), SUM(C59:I59))</f>
        <v>21.5</v>
      </c>
      <c r="Z58" s="237">
        <f>IF(COUNT(C59:J59) &gt; 2, SUM(C59:J59)-MIN(C59:J59)-SMALL(C59:J59,2), SUM(C59:J59))</f>
        <v>24</v>
      </c>
      <c r="AA58" s="237">
        <f>IF(COUNT(C59:K59) &gt; 2, SUM(C59:K59)-MIN(C59:K59)-SMALL(C59:K59,2), SUM(C59:K59))</f>
        <v>29</v>
      </c>
      <c r="AB58" s="237">
        <f>IF(COUNT(C59:L59) &gt; 2, SUM(C59:L59)-MIN(C59:L59)-SMALL(C59:L59,2), SUM(C59:L59))</f>
        <v>37</v>
      </c>
    </row>
    <row r="59" spans="1:28" x14ac:dyDescent="0.2">
      <c r="A59" s="295"/>
      <c r="B59" s="128" t="s">
        <v>5</v>
      </c>
      <c r="C59" s="108">
        <v>2.5</v>
      </c>
      <c r="D59" s="108">
        <v>1</v>
      </c>
      <c r="E59" s="108">
        <v>4.5</v>
      </c>
      <c r="F59" s="108">
        <v>4</v>
      </c>
      <c r="G59" s="108">
        <v>0</v>
      </c>
      <c r="H59" s="108">
        <v>8.5</v>
      </c>
      <c r="I59" s="108">
        <v>2</v>
      </c>
      <c r="J59" s="108">
        <v>2.5</v>
      </c>
      <c r="K59" s="108">
        <v>5</v>
      </c>
      <c r="L59" s="108">
        <v>8</v>
      </c>
      <c r="M59" s="118"/>
      <c r="N59" s="118"/>
      <c r="O59" s="126">
        <f>IF(COUNT(C59:L59) &gt; 2, SUM(C59:L59)-MIN(C59:L59)-SMALL(C59:L59,2), SUM(C59:L59))</f>
        <v>37</v>
      </c>
      <c r="P59" s="179" t="s">
        <v>57</v>
      </c>
      <c r="R59" s="310"/>
      <c r="S59" s="238"/>
      <c r="T59" s="238"/>
      <c r="U59" s="238"/>
      <c r="V59" s="238"/>
      <c r="W59" s="238"/>
      <c r="X59" s="238"/>
      <c r="Y59" s="238"/>
      <c r="Z59" s="238"/>
      <c r="AA59" s="238"/>
      <c r="AB59" s="238"/>
    </row>
    <row r="60" spans="1:28" x14ac:dyDescent="0.2">
      <c r="A60" s="295"/>
      <c r="B60" s="128" t="s">
        <v>6</v>
      </c>
      <c r="C60" s="36"/>
      <c r="D60" s="36"/>
      <c r="E60" s="36"/>
      <c r="F60" s="36"/>
      <c r="G60" s="36"/>
      <c r="H60" s="36">
        <v>90</v>
      </c>
      <c r="I60" s="36"/>
      <c r="J60" s="36"/>
      <c r="K60" s="36"/>
      <c r="L60" s="36">
        <v>60</v>
      </c>
      <c r="M60" s="137"/>
      <c r="N60" s="131"/>
      <c r="O60" s="99">
        <f>SUM(C60:M60)</f>
        <v>150</v>
      </c>
      <c r="P60" s="179" t="s">
        <v>48</v>
      </c>
      <c r="R60" s="310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</row>
    <row r="61" spans="1:28" ht="13.5" thickBot="1" x14ac:dyDescent="0.25">
      <c r="A61" s="296"/>
      <c r="B61" s="180" t="s">
        <v>45</v>
      </c>
      <c r="C61" s="171">
        <f>RANK(S58,S6:S74,0)</f>
        <v>14</v>
      </c>
      <c r="D61" s="171">
        <f t="shared" ref="D61:L61" si="13">RANK(T58,T6:T74,0)</f>
        <v>16</v>
      </c>
      <c r="E61" s="171">
        <f t="shared" si="13"/>
        <v>16</v>
      </c>
      <c r="F61" s="171">
        <f t="shared" si="13"/>
        <v>17</v>
      </c>
      <c r="G61" s="171">
        <f t="shared" si="13"/>
        <v>18</v>
      </c>
      <c r="H61" s="171">
        <f t="shared" si="13"/>
        <v>16</v>
      </c>
      <c r="I61" s="171">
        <f t="shared" si="13"/>
        <v>16</v>
      </c>
      <c r="J61" s="171">
        <f t="shared" si="13"/>
        <v>16</v>
      </c>
      <c r="K61" s="171">
        <f t="shared" si="13"/>
        <v>15</v>
      </c>
      <c r="L61" s="171">
        <f t="shared" si="13"/>
        <v>13</v>
      </c>
      <c r="M61" s="172"/>
      <c r="N61" s="172"/>
      <c r="O61" s="182">
        <f>IF(O59&gt;0, O59*192.3077, "0")</f>
        <v>7115.3849</v>
      </c>
      <c r="P61" s="183" t="s">
        <v>49</v>
      </c>
      <c r="R61" s="311"/>
      <c r="S61" s="239"/>
      <c r="T61" s="239"/>
      <c r="U61" s="239"/>
      <c r="V61" s="239"/>
      <c r="W61" s="239"/>
      <c r="X61" s="239"/>
      <c r="Y61" s="239"/>
      <c r="Z61" s="239"/>
      <c r="AA61" s="239"/>
      <c r="AB61" s="239"/>
    </row>
    <row r="62" spans="1:28" x14ac:dyDescent="0.2">
      <c r="A62" s="291" t="s">
        <v>90</v>
      </c>
      <c r="B62" s="164" t="s">
        <v>4</v>
      </c>
      <c r="C62" s="176">
        <v>2</v>
      </c>
      <c r="D62" s="176">
        <v>13</v>
      </c>
      <c r="E62" s="176">
        <v>14</v>
      </c>
      <c r="F62" s="176">
        <v>2</v>
      </c>
      <c r="G62" s="176">
        <v>5</v>
      </c>
      <c r="H62" s="176">
        <v>12</v>
      </c>
      <c r="I62" s="176">
        <v>14</v>
      </c>
      <c r="J62" s="176">
        <v>3</v>
      </c>
      <c r="K62" s="176">
        <v>1</v>
      </c>
      <c r="L62" s="176">
        <v>8</v>
      </c>
      <c r="M62" s="166"/>
      <c r="N62" s="165"/>
      <c r="O62" s="167">
        <f>SUM(C63:L63)</f>
        <v>58</v>
      </c>
      <c r="P62" s="168" t="s">
        <v>46</v>
      </c>
      <c r="R62" s="278" t="s">
        <v>90</v>
      </c>
      <c r="S62" s="237">
        <f>IF(COUNT(C63:C63) &gt; 2, SUM(C63:C63)-MIN(C63:C63)-SMALL(C63:C63,2), SUM(C63:C63))</f>
        <v>8.5</v>
      </c>
      <c r="T62" s="237">
        <f>IF(COUNT(C63:D63) &gt; 2, SUM(C63:D63)-MIN(C63:D63)-SMALL(C63:D63,2), SUM(C63:D63))</f>
        <v>11.5</v>
      </c>
      <c r="U62" s="237">
        <f>IF(COUNT(C63:E63) &gt; 2, SUM(C63:E63)-MIN(C63:E63)-SMALL(C63:E63,2), SUM(C63:E63))</f>
        <v>8.5</v>
      </c>
      <c r="V62" s="237">
        <f>IF(COUNT(C63:F63) &gt; 2, SUM(C63:F63)-MIN(C63:F63)-SMALL(C63:F63,2), SUM(C63:F63))</f>
        <v>17</v>
      </c>
      <c r="W62" s="237">
        <f>IF(COUNT(C63:G63) &gt; 2, SUM(C63:G63)-MIN(C63:G63)-SMALL(C63:G63,2), SUM(C63:G63))</f>
        <v>24</v>
      </c>
      <c r="X62" s="237">
        <f>IF(COUNT(C63:H63) &gt; 2, SUM(C63:H63)-MIN(C63:H63)-SMALL(C63:H63,2), SUM(C63:H63))</f>
        <v>27.5</v>
      </c>
      <c r="Y62" s="237">
        <f>IF(COUNT(C63:I63) &gt; 2, SUM(C63:I63)-MIN(C63:I63)-SMALL(C63:I63,2), SUM(C63:I63))</f>
        <v>30.5</v>
      </c>
      <c r="Z62" s="237">
        <f>IF(COUNT(C63:J63) &gt; 2, SUM(C63:J63)-MIN(C63:J63)-SMALL(C63:J63,2), SUM(C63:J63))</f>
        <v>38.5</v>
      </c>
      <c r="AA62" s="237">
        <f>IF(COUNT(C63:K63) &gt; 2, SUM(C63:K63)-MIN(C63:K63)-SMALL(C63:K63,2), SUM(C63:K63))</f>
        <v>47.5</v>
      </c>
      <c r="AB62" s="237">
        <f>IF(COUNT(C63:L63) &gt; 2, SUM(C63:L63)-MIN(C63:L63)-SMALL(C63:L63,2), SUM(C63:L63))</f>
        <v>53</v>
      </c>
    </row>
    <row r="63" spans="1:28" x14ac:dyDescent="0.2">
      <c r="A63" s="292"/>
      <c r="B63" s="112" t="s">
        <v>5</v>
      </c>
      <c r="C63" s="125">
        <v>8.5</v>
      </c>
      <c r="D63" s="125">
        <v>3</v>
      </c>
      <c r="E63" s="125">
        <v>2.5</v>
      </c>
      <c r="F63" s="125">
        <v>8.5</v>
      </c>
      <c r="G63" s="125">
        <v>7</v>
      </c>
      <c r="H63" s="125">
        <v>3.5</v>
      </c>
      <c r="I63" s="125">
        <v>2.5</v>
      </c>
      <c r="J63" s="125">
        <v>8</v>
      </c>
      <c r="K63" s="125">
        <v>9</v>
      </c>
      <c r="L63" s="125">
        <v>5.5</v>
      </c>
      <c r="M63" s="109"/>
      <c r="N63" s="109"/>
      <c r="O63" s="110">
        <f>IF(COUNT(C63:L63) &gt; 2, SUM(C63:L63)-MIN(C63:L63)-SMALL(C63:L63,2), SUM(C63:L63))</f>
        <v>53</v>
      </c>
      <c r="P63" s="169" t="s">
        <v>57</v>
      </c>
      <c r="R63" s="279"/>
      <c r="S63" s="238"/>
      <c r="T63" s="238"/>
      <c r="U63" s="238"/>
      <c r="V63" s="238"/>
      <c r="W63" s="238"/>
      <c r="X63" s="238"/>
      <c r="Y63" s="238"/>
      <c r="Z63" s="238"/>
      <c r="AA63" s="238"/>
      <c r="AB63" s="238"/>
    </row>
    <row r="64" spans="1:28" x14ac:dyDescent="0.2">
      <c r="A64" s="292"/>
      <c r="B64" s="112" t="s">
        <v>6</v>
      </c>
      <c r="C64" s="26">
        <v>100</v>
      </c>
      <c r="D64" s="26"/>
      <c r="E64" s="26"/>
      <c r="F64" s="26">
        <v>100</v>
      </c>
      <c r="G64" s="26"/>
      <c r="H64" s="26"/>
      <c r="I64" s="26"/>
      <c r="J64" s="26">
        <v>60</v>
      </c>
      <c r="K64" s="26">
        <v>130</v>
      </c>
      <c r="L64" s="26"/>
      <c r="M64" s="59">
        <v>50</v>
      </c>
      <c r="N64" s="59"/>
      <c r="O64" s="100">
        <f>SUM(C64:M64)</f>
        <v>440</v>
      </c>
      <c r="P64" s="169" t="s">
        <v>48</v>
      </c>
      <c r="R64" s="279"/>
      <c r="S64" s="238"/>
      <c r="T64" s="238"/>
      <c r="U64" s="238"/>
      <c r="V64" s="238"/>
      <c r="W64" s="238"/>
      <c r="X64" s="238"/>
      <c r="Y64" s="238"/>
      <c r="Z64" s="238"/>
      <c r="AA64" s="238"/>
      <c r="AB64" s="238"/>
    </row>
    <row r="65" spans="1:28" ht="13.5" thickBot="1" x14ac:dyDescent="0.25">
      <c r="A65" s="293"/>
      <c r="B65" s="170" t="s">
        <v>45</v>
      </c>
      <c r="C65" s="181">
        <f>RANK(S62,S6:S74,0)</f>
        <v>2</v>
      </c>
      <c r="D65" s="181">
        <f t="shared" ref="D65:L65" si="14">RANK(T62,T6:T74,0)</f>
        <v>8</v>
      </c>
      <c r="E65" s="181">
        <f t="shared" si="14"/>
        <v>3</v>
      </c>
      <c r="F65" s="181">
        <f t="shared" si="14"/>
        <v>2</v>
      </c>
      <c r="G65" s="181">
        <f t="shared" si="14"/>
        <v>2</v>
      </c>
      <c r="H65" s="181">
        <f t="shared" si="14"/>
        <v>4</v>
      </c>
      <c r="I65" s="181">
        <f t="shared" si="14"/>
        <v>7</v>
      </c>
      <c r="J65" s="181">
        <f t="shared" si="14"/>
        <v>7</v>
      </c>
      <c r="K65" s="181">
        <f t="shared" si="14"/>
        <v>3</v>
      </c>
      <c r="L65" s="181">
        <f t="shared" si="14"/>
        <v>4</v>
      </c>
      <c r="M65" s="172"/>
      <c r="N65" s="172"/>
      <c r="O65" s="173">
        <f>IF(O63&gt;0, O63*192.3077, "0")</f>
        <v>10192.3081</v>
      </c>
      <c r="P65" s="174" t="s">
        <v>49</v>
      </c>
      <c r="R65" s="280"/>
      <c r="S65" s="239"/>
      <c r="T65" s="239"/>
      <c r="U65" s="239"/>
      <c r="V65" s="239"/>
      <c r="W65" s="239"/>
      <c r="X65" s="239"/>
      <c r="Y65" s="239"/>
      <c r="Z65" s="239"/>
      <c r="AA65" s="239"/>
      <c r="AB65" s="239"/>
    </row>
    <row r="66" spans="1:28" x14ac:dyDescent="0.2">
      <c r="A66" s="294" t="s">
        <v>17</v>
      </c>
      <c r="B66" s="175" t="s">
        <v>4</v>
      </c>
      <c r="C66" s="165">
        <v>10</v>
      </c>
      <c r="D66" s="165">
        <v>14</v>
      </c>
      <c r="E66" s="165">
        <v>3</v>
      </c>
      <c r="F66" s="165">
        <v>14</v>
      </c>
      <c r="G66" s="165">
        <v>6</v>
      </c>
      <c r="H66" s="165">
        <v>5</v>
      </c>
      <c r="I66" s="165">
        <v>6</v>
      </c>
      <c r="J66" s="165">
        <v>7</v>
      </c>
      <c r="K66" s="165">
        <v>2</v>
      </c>
      <c r="L66" s="165">
        <v>7</v>
      </c>
      <c r="M66" s="185"/>
      <c r="N66" s="187"/>
      <c r="O66" s="177">
        <f>SUM(C67:L67)</f>
        <v>58</v>
      </c>
      <c r="P66" s="178" t="s">
        <v>46</v>
      </c>
      <c r="R66" s="244" t="s">
        <v>17</v>
      </c>
      <c r="S66" s="236">
        <f>IF(COUNT(C67:C67) &gt; 2, SUM(C67:C67)-MIN(C67:C67)-SMALL(C67:C67,2), SUM(C67:C67))</f>
        <v>4.5</v>
      </c>
      <c r="T66" s="236">
        <f>IF(COUNT(C67:D67) &gt; 2, SUM(C67:D67)-MIN(C67:D67)-SMALL(C67:D67,2), SUM(C67:D67))</f>
        <v>7</v>
      </c>
      <c r="U66" s="236">
        <f>IF(COUNT(C67:E67) &gt; 2, SUM(C67:E67)-MIN(C67:E67)-SMALL(C67:E67,2), SUM(C67:E67))</f>
        <v>8</v>
      </c>
      <c r="V66" s="236">
        <f>IF(COUNT(C67:F67) &gt; 2, SUM(C67:F67)-MIN(C67:F67)-SMALL(C67:F67,2), SUM(C67:F67))</f>
        <v>12.5</v>
      </c>
      <c r="W66" s="236">
        <f>IF(COUNT(C67:G67) &gt; 2, SUM(C67:G67)-MIN(C67:G67)-SMALL(C67:G67,2), SUM(C67:G67))</f>
        <v>19</v>
      </c>
      <c r="X66" s="236">
        <f>IF(COUNT(C67:H67) &gt; 2, SUM(C67:H67)-MIN(C67:H67)-SMALL(C67:H67,2), SUM(C67:H67))</f>
        <v>26</v>
      </c>
      <c r="Y66" s="236">
        <f>IF(COUNT(C67:I67) &gt; 2, SUM(C67:I67)-MIN(C67:I67)-SMALL(C67:I67,2), SUM(C67:I67))</f>
        <v>32.5</v>
      </c>
      <c r="Z66" s="236">
        <f>IF(COUNT(C67:J67) &gt; 2, SUM(C67:J67)-MIN(C67:J67)-SMALL(C67:J67,2), SUM(C67:J67))</f>
        <v>38.5</v>
      </c>
      <c r="AA66" s="236">
        <f>IF(COUNT(C67:K67) &gt; 2, SUM(C67:K67)-MIN(C67:K67)-SMALL(C67:K67,2), SUM(C67:K67))</f>
        <v>47</v>
      </c>
      <c r="AB66" s="236">
        <f>IF(COUNT(C67:L67) &gt; 2, SUM(C67:L67)-MIN(C67:L67)-SMALL(C67:L67,2), SUM(C67:L67))</f>
        <v>53</v>
      </c>
    </row>
    <row r="67" spans="1:28" x14ac:dyDescent="0.2">
      <c r="A67" s="295"/>
      <c r="B67" s="128" t="s">
        <v>5</v>
      </c>
      <c r="C67" s="108">
        <v>4.5</v>
      </c>
      <c r="D67" s="108">
        <v>2.5</v>
      </c>
      <c r="E67" s="108">
        <v>8</v>
      </c>
      <c r="F67" s="108">
        <v>2.5</v>
      </c>
      <c r="G67" s="108">
        <v>6.5</v>
      </c>
      <c r="H67" s="108">
        <v>7</v>
      </c>
      <c r="I67" s="108">
        <v>6.5</v>
      </c>
      <c r="J67" s="108">
        <v>6</v>
      </c>
      <c r="K67" s="108">
        <v>8.5</v>
      </c>
      <c r="L67" s="108">
        <v>6</v>
      </c>
      <c r="M67" s="118"/>
      <c r="N67" s="118"/>
      <c r="O67" s="126">
        <f>IF(COUNT(C67:L67) &gt; 2, SUM(C67:L67)-MIN(C67:L67)-SMALL(C67:L67,2), SUM(C67:L67))</f>
        <v>53</v>
      </c>
      <c r="P67" s="179" t="s">
        <v>57</v>
      </c>
      <c r="R67" s="245"/>
      <c r="S67" s="236"/>
      <c r="T67" s="236"/>
      <c r="U67" s="236"/>
      <c r="V67" s="236"/>
      <c r="W67" s="236"/>
      <c r="X67" s="236"/>
      <c r="Y67" s="236"/>
      <c r="Z67" s="236"/>
      <c r="AA67" s="236"/>
      <c r="AB67" s="236"/>
    </row>
    <row r="68" spans="1:28" x14ac:dyDescent="0.2">
      <c r="A68" s="295"/>
      <c r="B68" s="128" t="s">
        <v>6</v>
      </c>
      <c r="C68" s="36"/>
      <c r="D68" s="36"/>
      <c r="E68" s="36">
        <v>70</v>
      </c>
      <c r="F68" s="36"/>
      <c r="G68" s="36"/>
      <c r="H68" s="36"/>
      <c r="I68" s="36"/>
      <c r="J68" s="36"/>
      <c r="K68" s="36">
        <v>100</v>
      </c>
      <c r="L68" s="36"/>
      <c r="M68" s="137">
        <v>50</v>
      </c>
      <c r="N68" s="131"/>
      <c r="O68" s="99">
        <f>SUM(C68:M68)</f>
        <v>220</v>
      </c>
      <c r="P68" s="179" t="s">
        <v>48</v>
      </c>
      <c r="R68" s="245"/>
      <c r="S68" s="236"/>
      <c r="T68" s="236"/>
      <c r="U68" s="236"/>
      <c r="V68" s="236"/>
      <c r="W68" s="236"/>
      <c r="X68" s="236"/>
      <c r="Y68" s="236"/>
      <c r="Z68" s="236"/>
      <c r="AA68" s="236"/>
      <c r="AB68" s="236"/>
    </row>
    <row r="69" spans="1:28" ht="13.5" thickBot="1" x14ac:dyDescent="0.25">
      <c r="A69" s="296"/>
      <c r="B69" s="180" t="s">
        <v>45</v>
      </c>
      <c r="C69" s="171">
        <f>RANK(S66,S6:S74,0)</f>
        <v>10</v>
      </c>
      <c r="D69" s="171">
        <f t="shared" ref="D69:L69" si="15">RANK(T66,T6:T74,0)</f>
        <v>12</v>
      </c>
      <c r="E69" s="171">
        <f t="shared" si="15"/>
        <v>6</v>
      </c>
      <c r="F69" s="171">
        <f t="shared" si="15"/>
        <v>13</v>
      </c>
      <c r="G69" s="171">
        <f t="shared" si="15"/>
        <v>8</v>
      </c>
      <c r="H69" s="171">
        <f t="shared" si="15"/>
        <v>7</v>
      </c>
      <c r="I69" s="171">
        <f t="shared" si="15"/>
        <v>5</v>
      </c>
      <c r="J69" s="171">
        <f t="shared" si="15"/>
        <v>7</v>
      </c>
      <c r="K69" s="171">
        <f t="shared" si="15"/>
        <v>4</v>
      </c>
      <c r="L69" s="171">
        <f t="shared" si="15"/>
        <v>4</v>
      </c>
      <c r="M69" s="172"/>
      <c r="N69" s="172"/>
      <c r="O69" s="182">
        <f>IF(O67&gt;0, O67*192.3077, "0")</f>
        <v>10192.3081</v>
      </c>
      <c r="P69" s="183" t="s">
        <v>49</v>
      </c>
      <c r="R69" s="246"/>
      <c r="S69" s="236"/>
      <c r="T69" s="236"/>
      <c r="U69" s="236"/>
      <c r="V69" s="236"/>
      <c r="W69" s="236"/>
      <c r="X69" s="236"/>
      <c r="Y69" s="236"/>
      <c r="Z69" s="236"/>
      <c r="AA69" s="236"/>
      <c r="AB69" s="236"/>
    </row>
    <row r="70" spans="1:28" x14ac:dyDescent="0.2">
      <c r="A70" s="291" t="s">
        <v>19</v>
      </c>
      <c r="B70" s="164" t="s">
        <v>4</v>
      </c>
      <c r="C70" s="176">
        <v>3</v>
      </c>
      <c r="D70" s="176">
        <v>9</v>
      </c>
      <c r="E70" s="176">
        <v>9</v>
      </c>
      <c r="F70" s="176">
        <v>13</v>
      </c>
      <c r="G70" s="176">
        <v>9</v>
      </c>
      <c r="H70" s="176">
        <v>14</v>
      </c>
      <c r="I70" s="176">
        <v>4</v>
      </c>
      <c r="J70" s="176">
        <v>2</v>
      </c>
      <c r="K70" s="176">
        <v>11</v>
      </c>
      <c r="L70" s="176">
        <v>2</v>
      </c>
      <c r="M70" s="166"/>
      <c r="N70" s="165"/>
      <c r="O70" s="167">
        <f>SUM(C71:L71)</f>
        <v>57</v>
      </c>
      <c r="P70" s="168" t="s">
        <v>46</v>
      </c>
      <c r="R70" s="278" t="s">
        <v>19</v>
      </c>
      <c r="S70" s="237">
        <f>IF(COUNT(C71:C71) &gt; 2, SUM(C71:C71)-MIN(C71:C71)-SMALL(C71:C71,2), SUM(C71:C71))</f>
        <v>8</v>
      </c>
      <c r="T70" s="237">
        <f>IF(COUNT(C71:D71) &gt; 2, SUM(C71:D71)-MIN(C71:D71)-SMALL(C71:D71,2), SUM(C71:D71))</f>
        <v>13</v>
      </c>
      <c r="U70" s="237">
        <f>IF(COUNT(C71:E71) &gt; 2, SUM(C71:E71)-MIN(C71:E71)-SMALL(C71:E71,2), SUM(C71:E71))</f>
        <v>8</v>
      </c>
      <c r="V70" s="237">
        <f>IF(COUNT(C71:F71) &gt; 2, SUM(C71:F71)-MIN(C71:F71)-SMALL(C71:F71,2), SUM(C71:F71))</f>
        <v>13</v>
      </c>
      <c r="W70" s="237">
        <f>IF(COUNT(C71:G71) &gt; 2, SUM(C71:G71)-MIN(C71:G71)-SMALL(C71:G71,2), SUM(C71:G71))</f>
        <v>18</v>
      </c>
      <c r="X70" s="237">
        <f>IF(COUNT(C71:H71) &gt; 2, SUM(C71:H71)-MIN(C71:H71)-SMALL(C71:H71,2), SUM(C71:H71))</f>
        <v>23</v>
      </c>
      <c r="Y70" s="237">
        <f>IF(COUNT(C71:I71) &gt; 2, SUM(C71:I71)-MIN(C71:I71)-SMALL(C71:I71,2), SUM(C71:I71))</f>
        <v>30.5</v>
      </c>
      <c r="Z70" s="237">
        <f>IF(COUNT(C71:J71) &gt; 2, SUM(C71:J71)-MIN(C71:J71)-SMALL(C71:J71,2), SUM(C71:J71))</f>
        <v>39</v>
      </c>
      <c r="AA70" s="237">
        <f>IF(COUNT(C71:K71) &gt; 2, SUM(C71:K71)-MIN(C71:K71)-SMALL(C71:K71,2), SUM(C71:K71))</f>
        <v>43</v>
      </c>
      <c r="AB70" s="237">
        <f>IF(COUNT(C71:L71) &gt; 2, SUM(C71:L71)-MIN(C71:L71)-SMALL(C71:L71,2), SUM(C71:L71))</f>
        <v>51.5</v>
      </c>
    </row>
    <row r="71" spans="1:28" x14ac:dyDescent="0.2">
      <c r="A71" s="292"/>
      <c r="B71" s="112" t="s">
        <v>5</v>
      </c>
      <c r="C71" s="125">
        <v>8</v>
      </c>
      <c r="D71" s="125">
        <v>5</v>
      </c>
      <c r="E71" s="125">
        <v>5</v>
      </c>
      <c r="F71" s="125">
        <v>3</v>
      </c>
      <c r="G71" s="125">
        <v>5</v>
      </c>
      <c r="H71" s="125">
        <v>2.5</v>
      </c>
      <c r="I71" s="125">
        <v>7.5</v>
      </c>
      <c r="J71" s="125">
        <v>8.5</v>
      </c>
      <c r="K71" s="125">
        <v>4</v>
      </c>
      <c r="L71" s="125">
        <v>8.5</v>
      </c>
      <c r="M71" s="109"/>
      <c r="N71" s="109"/>
      <c r="O71" s="110">
        <f>IF(COUNT(C71:L71) &gt; 2, SUM(C71:L71)-MIN(C71:L71)-SMALL(C71:L71,2), SUM(C71:L71))</f>
        <v>51.5</v>
      </c>
      <c r="P71" s="169" t="s">
        <v>57</v>
      </c>
      <c r="R71" s="279"/>
      <c r="S71" s="238"/>
      <c r="T71" s="238"/>
      <c r="U71" s="238"/>
      <c r="V71" s="238"/>
      <c r="W71" s="238"/>
      <c r="X71" s="238"/>
      <c r="Y71" s="238"/>
      <c r="Z71" s="238"/>
      <c r="AA71" s="238"/>
      <c r="AB71" s="238"/>
    </row>
    <row r="72" spans="1:28" x14ac:dyDescent="0.2">
      <c r="A72" s="292"/>
      <c r="B72" s="112" t="s">
        <v>6</v>
      </c>
      <c r="C72" s="26">
        <v>60</v>
      </c>
      <c r="D72" s="26"/>
      <c r="E72" s="26"/>
      <c r="F72" s="26"/>
      <c r="G72" s="26"/>
      <c r="H72" s="26"/>
      <c r="I72" s="26">
        <v>30</v>
      </c>
      <c r="J72" s="26">
        <v>100</v>
      </c>
      <c r="K72" s="26"/>
      <c r="L72" s="26">
        <v>120</v>
      </c>
      <c r="M72" s="59"/>
      <c r="N72" s="59"/>
      <c r="O72" s="100">
        <f>SUM(C72:M72)</f>
        <v>310</v>
      </c>
      <c r="P72" s="169" t="s">
        <v>48</v>
      </c>
      <c r="R72" s="279"/>
      <c r="S72" s="238"/>
      <c r="T72" s="238"/>
      <c r="U72" s="238"/>
      <c r="V72" s="238"/>
      <c r="W72" s="238"/>
      <c r="X72" s="238"/>
      <c r="Y72" s="238"/>
      <c r="Z72" s="238"/>
      <c r="AA72" s="238"/>
      <c r="AB72" s="238"/>
    </row>
    <row r="73" spans="1:28" ht="13.5" thickBot="1" x14ac:dyDescent="0.25">
      <c r="A73" s="293"/>
      <c r="B73" s="170" t="s">
        <v>45</v>
      </c>
      <c r="C73" s="181">
        <f>RANK(S70,S6:S74,0)</f>
        <v>3</v>
      </c>
      <c r="D73" s="181">
        <f t="shared" ref="D73:L73" si="16">RANK(T70,T6:T74,0)</f>
        <v>5</v>
      </c>
      <c r="E73" s="181">
        <f t="shared" si="16"/>
        <v>6</v>
      </c>
      <c r="F73" s="181">
        <f t="shared" si="16"/>
        <v>9</v>
      </c>
      <c r="G73" s="181">
        <f t="shared" si="16"/>
        <v>10</v>
      </c>
      <c r="H73" s="181">
        <f t="shared" si="16"/>
        <v>10</v>
      </c>
      <c r="I73" s="181">
        <f t="shared" si="16"/>
        <v>7</v>
      </c>
      <c r="J73" s="181">
        <f t="shared" si="16"/>
        <v>5</v>
      </c>
      <c r="K73" s="181">
        <f t="shared" si="16"/>
        <v>7</v>
      </c>
      <c r="L73" s="181">
        <f t="shared" si="16"/>
        <v>6</v>
      </c>
      <c r="M73" s="172"/>
      <c r="N73" s="172"/>
      <c r="O73" s="173">
        <f>IF(O71&gt;0, O71*192.3077, "0")</f>
        <v>9903.8465500000002</v>
      </c>
      <c r="P73" s="174" t="s">
        <v>49</v>
      </c>
      <c r="R73" s="280"/>
      <c r="S73" s="239"/>
      <c r="T73" s="239"/>
      <c r="U73" s="239"/>
      <c r="V73" s="239"/>
      <c r="W73" s="239"/>
      <c r="X73" s="239"/>
      <c r="Y73" s="239"/>
      <c r="Z73" s="239"/>
      <c r="AA73" s="239"/>
      <c r="AB73" s="239"/>
    </row>
    <row r="74" spans="1:28" x14ac:dyDescent="0.2">
      <c r="A74" s="294" t="s">
        <v>159</v>
      </c>
      <c r="B74" s="175" t="s">
        <v>4</v>
      </c>
      <c r="C74" s="165">
        <v>9</v>
      </c>
      <c r="D74" s="165">
        <v>16</v>
      </c>
      <c r="E74" s="165">
        <v>6</v>
      </c>
      <c r="F74" s="165">
        <v>6</v>
      </c>
      <c r="G74" s="165">
        <v>12</v>
      </c>
      <c r="H74" s="165">
        <v>10</v>
      </c>
      <c r="I74" s="165">
        <v>12</v>
      </c>
      <c r="J74" s="165">
        <v>9</v>
      </c>
      <c r="K74" s="165">
        <v>10</v>
      </c>
      <c r="L74" s="165">
        <v>10</v>
      </c>
      <c r="M74" s="185"/>
      <c r="N74" s="187"/>
      <c r="O74" s="177">
        <f>SUM(C75:L75)</f>
        <v>45</v>
      </c>
      <c r="P74" s="178" t="s">
        <v>46</v>
      </c>
      <c r="R74" s="309" t="s">
        <v>159</v>
      </c>
      <c r="S74" s="237">
        <f>IF(COUNT(C75:C75) &gt; 2, SUM(C75:C75)-MIN(C75:C75)-SMALL(C75:C75,2), SUM(C75:C75))</f>
        <v>5</v>
      </c>
      <c r="T74" s="237">
        <f>IF(COUNT(C75:D75) &gt; 2, SUM(C75:D75)-MIN(C75:D75)-SMALL(C75:D75,2), SUM(C75:D75))</f>
        <v>6.5</v>
      </c>
      <c r="U74" s="237">
        <f>IF(COUNT(C75:E75) &gt; 2, SUM(C75:E75)-MIN(C75:E75)-SMALL(C75:E75,2), SUM(C75:E75))</f>
        <v>6.5</v>
      </c>
      <c r="V74" s="237">
        <f>IF(COUNT(C75:F75) &gt; 2, SUM(C75:F75)-MIN(C75:F75)-SMALL(C75:F75,2), SUM(C75:F75))</f>
        <v>13</v>
      </c>
      <c r="W74" s="237">
        <f>IF(COUNT(C75:G75) &gt; 2, SUM(C75:G75)-MIN(C75:G75)-SMALL(C75:G75,2), SUM(C75:G75))</f>
        <v>18</v>
      </c>
      <c r="X74" s="237">
        <f>IF(COUNT(C75:H75) &gt; 2, SUM(C75:H75)-MIN(C75:H75)-SMALL(C75:H75,2), SUM(C75:H75))</f>
        <v>22.5</v>
      </c>
      <c r="Y74" s="237">
        <f>IF(COUNT(C75:I75) &gt; 2, SUM(C75:I75)-MIN(C75:I75)-SMALL(C75:I75,2), SUM(C75:I75))</f>
        <v>26</v>
      </c>
      <c r="Z74" s="237">
        <f>IF(COUNT(C75:J75) &gt; 2, SUM(C75:J75)-MIN(C75:J75)-SMALL(C75:J75,2), SUM(C75:J75))</f>
        <v>31</v>
      </c>
      <c r="AA74" s="237">
        <f>IF(COUNT(C75:K75) &gt; 2, SUM(C75:K75)-MIN(C75:K75)-SMALL(C75:K75,2), SUM(C75:K75))</f>
        <v>35.5</v>
      </c>
      <c r="AB74" s="237">
        <f>IF(COUNT(C75:L75) &gt; 2, SUM(C75:L75)-MIN(C75:L75)-SMALL(C75:L75,2), SUM(C75:L75))</f>
        <v>40</v>
      </c>
    </row>
    <row r="75" spans="1:28" x14ac:dyDescent="0.2">
      <c r="A75" s="295"/>
      <c r="B75" s="128" t="s">
        <v>5</v>
      </c>
      <c r="C75" s="108">
        <v>5</v>
      </c>
      <c r="D75" s="108">
        <v>1.5</v>
      </c>
      <c r="E75" s="108">
        <v>6.5</v>
      </c>
      <c r="F75" s="108">
        <v>6.5</v>
      </c>
      <c r="G75" s="108">
        <v>3.5</v>
      </c>
      <c r="H75" s="108">
        <v>4.5</v>
      </c>
      <c r="I75" s="108">
        <v>3.5</v>
      </c>
      <c r="J75" s="108">
        <v>5</v>
      </c>
      <c r="K75" s="108">
        <v>4.5</v>
      </c>
      <c r="L75" s="108">
        <v>4.5</v>
      </c>
      <c r="M75" s="118"/>
      <c r="N75" s="118"/>
      <c r="O75" s="126">
        <f>IF(COUNT(C75:L75) &gt; 2, SUM(C75:L75)-MIN(C75:L75)-SMALL(C75:L75,2), SUM(C75:L75))</f>
        <v>40</v>
      </c>
      <c r="P75" s="179" t="s">
        <v>57</v>
      </c>
      <c r="R75" s="310"/>
      <c r="S75" s="238"/>
      <c r="T75" s="238"/>
      <c r="U75" s="238"/>
      <c r="V75" s="238"/>
      <c r="W75" s="238"/>
      <c r="X75" s="238"/>
      <c r="Y75" s="238"/>
      <c r="Z75" s="238"/>
      <c r="AA75" s="238"/>
      <c r="AB75" s="238"/>
    </row>
    <row r="76" spans="1:28" x14ac:dyDescent="0.2">
      <c r="A76" s="295"/>
      <c r="B76" s="128" t="s">
        <v>6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137"/>
      <c r="N76" s="131"/>
      <c r="O76" s="99">
        <f>SUM(C76:M76)</f>
        <v>0</v>
      </c>
      <c r="P76" s="179" t="s">
        <v>48</v>
      </c>
      <c r="R76" s="310"/>
      <c r="S76" s="238"/>
      <c r="T76" s="238"/>
      <c r="U76" s="238"/>
      <c r="V76" s="238"/>
      <c r="W76" s="238"/>
      <c r="X76" s="238"/>
      <c r="Y76" s="238"/>
      <c r="Z76" s="238"/>
      <c r="AA76" s="238"/>
      <c r="AB76" s="238"/>
    </row>
    <row r="77" spans="1:28" ht="13.5" thickBot="1" x14ac:dyDescent="0.25">
      <c r="A77" s="296"/>
      <c r="B77" s="180" t="s">
        <v>45</v>
      </c>
      <c r="C77" s="171">
        <f>RANK(S74,S6:S74,0)</f>
        <v>9</v>
      </c>
      <c r="D77" s="171">
        <f t="shared" ref="D77:L77" si="17">RANK(T74,T6:T74,0)</f>
        <v>13</v>
      </c>
      <c r="E77" s="171">
        <f t="shared" si="17"/>
        <v>13</v>
      </c>
      <c r="F77" s="171">
        <f t="shared" si="17"/>
        <v>9</v>
      </c>
      <c r="G77" s="171">
        <f t="shared" si="17"/>
        <v>10</v>
      </c>
      <c r="H77" s="171">
        <f t="shared" si="17"/>
        <v>11</v>
      </c>
      <c r="I77" s="171">
        <f t="shared" si="17"/>
        <v>12</v>
      </c>
      <c r="J77" s="171">
        <f t="shared" si="17"/>
        <v>12</v>
      </c>
      <c r="K77" s="171">
        <f t="shared" si="17"/>
        <v>12</v>
      </c>
      <c r="L77" s="171">
        <f t="shared" si="17"/>
        <v>11</v>
      </c>
      <c r="M77" s="172"/>
      <c r="N77" s="172"/>
      <c r="O77" s="182">
        <f>IF(O75&gt;0, O75*192.3077, "0")</f>
        <v>7692.3080000000009</v>
      </c>
      <c r="P77" s="183" t="s">
        <v>49</v>
      </c>
      <c r="R77" s="311"/>
      <c r="S77" s="239"/>
      <c r="T77" s="239"/>
      <c r="U77" s="239"/>
      <c r="V77" s="239"/>
      <c r="W77" s="239"/>
      <c r="X77" s="239"/>
      <c r="Y77" s="239"/>
      <c r="Z77" s="239"/>
      <c r="AA77" s="239"/>
      <c r="AB77" s="239"/>
    </row>
  </sheetData>
  <mergeCells count="218">
    <mergeCell ref="A70:A73"/>
    <mergeCell ref="A74:A77"/>
    <mergeCell ref="W62:W65"/>
    <mergeCell ref="X62:X65"/>
    <mergeCell ref="Y62:Y65"/>
    <mergeCell ref="Z62:Z65"/>
    <mergeCell ref="AA62:AA65"/>
    <mergeCell ref="AB62:AB65"/>
    <mergeCell ref="A62:A65"/>
    <mergeCell ref="R62:R65"/>
    <mergeCell ref="S62:S65"/>
    <mergeCell ref="T62:T65"/>
    <mergeCell ref="U62:U65"/>
    <mergeCell ref="V62:V65"/>
    <mergeCell ref="U66:U69"/>
    <mergeCell ref="V66:V69"/>
    <mergeCell ref="W66:W69"/>
    <mergeCell ref="X66:X69"/>
    <mergeCell ref="Y66:Y69"/>
    <mergeCell ref="Z66:Z69"/>
    <mergeCell ref="AA66:AA69"/>
    <mergeCell ref="AB66:AB69"/>
    <mergeCell ref="R70:R73"/>
    <mergeCell ref="AB70:AB73"/>
    <mergeCell ref="W58:W61"/>
    <mergeCell ref="X58:X61"/>
    <mergeCell ref="Y58:Y61"/>
    <mergeCell ref="Z58:Z61"/>
    <mergeCell ref="AA58:AA61"/>
    <mergeCell ref="AB58:AB61"/>
    <mergeCell ref="A58:A61"/>
    <mergeCell ref="R58:R61"/>
    <mergeCell ref="S58:S61"/>
    <mergeCell ref="T58:T61"/>
    <mergeCell ref="U58:U61"/>
    <mergeCell ref="V58:V61"/>
    <mergeCell ref="W54:W57"/>
    <mergeCell ref="X54:X57"/>
    <mergeCell ref="Y54:Y57"/>
    <mergeCell ref="Z54:Z57"/>
    <mergeCell ref="AA54:AA57"/>
    <mergeCell ref="AB54:AB57"/>
    <mergeCell ref="A54:A57"/>
    <mergeCell ref="R54:R57"/>
    <mergeCell ref="S54:S57"/>
    <mergeCell ref="T54:T57"/>
    <mergeCell ref="U54:U57"/>
    <mergeCell ref="V54:V57"/>
    <mergeCell ref="W50:W53"/>
    <mergeCell ref="X50:X53"/>
    <mergeCell ref="Y50:Y53"/>
    <mergeCell ref="Z50:Z53"/>
    <mergeCell ref="AA50:AA53"/>
    <mergeCell ref="AB50:AB53"/>
    <mergeCell ref="A50:A53"/>
    <mergeCell ref="R50:R53"/>
    <mergeCell ref="S50:S53"/>
    <mergeCell ref="T50:T53"/>
    <mergeCell ref="U50:U53"/>
    <mergeCell ref="V50:V53"/>
    <mergeCell ref="W46:W49"/>
    <mergeCell ref="X46:X49"/>
    <mergeCell ref="Y46:Y49"/>
    <mergeCell ref="Z46:Z49"/>
    <mergeCell ref="AA46:AA49"/>
    <mergeCell ref="AB46:AB49"/>
    <mergeCell ref="A46:A49"/>
    <mergeCell ref="R46:R49"/>
    <mergeCell ref="S46:S49"/>
    <mergeCell ref="T46:T49"/>
    <mergeCell ref="U46:U49"/>
    <mergeCell ref="V46:V49"/>
    <mergeCell ref="W42:W45"/>
    <mergeCell ref="X42:X45"/>
    <mergeCell ref="Y42:Y45"/>
    <mergeCell ref="Z42:Z45"/>
    <mergeCell ref="AA42:AA45"/>
    <mergeCell ref="AB42:AB45"/>
    <mergeCell ref="A42:A45"/>
    <mergeCell ref="R42:R45"/>
    <mergeCell ref="S42:S45"/>
    <mergeCell ref="T42:T45"/>
    <mergeCell ref="U42:U45"/>
    <mergeCell ref="V42:V45"/>
    <mergeCell ref="W38:W41"/>
    <mergeCell ref="X38:X41"/>
    <mergeCell ref="Y38:Y41"/>
    <mergeCell ref="Z38:Z41"/>
    <mergeCell ref="AA38:AA41"/>
    <mergeCell ref="AB38:AB41"/>
    <mergeCell ref="A38:A41"/>
    <mergeCell ref="R38:R41"/>
    <mergeCell ref="S38:S41"/>
    <mergeCell ref="T38:T41"/>
    <mergeCell ref="U38:U41"/>
    <mergeCell ref="V38:V41"/>
    <mergeCell ref="W34:W37"/>
    <mergeCell ref="X34:X37"/>
    <mergeCell ref="Y34:Y37"/>
    <mergeCell ref="Z34:Z37"/>
    <mergeCell ref="AA34:AA37"/>
    <mergeCell ref="AB34:AB37"/>
    <mergeCell ref="A34:A37"/>
    <mergeCell ref="R34:R37"/>
    <mergeCell ref="S34:S37"/>
    <mergeCell ref="T34:T37"/>
    <mergeCell ref="U34:U37"/>
    <mergeCell ref="V34:V37"/>
    <mergeCell ref="W30:W33"/>
    <mergeCell ref="X30:X33"/>
    <mergeCell ref="Y30:Y33"/>
    <mergeCell ref="Z30:Z33"/>
    <mergeCell ref="AA30:AA33"/>
    <mergeCell ref="AB30:AB33"/>
    <mergeCell ref="A30:A33"/>
    <mergeCell ref="R30:R33"/>
    <mergeCell ref="S30:S33"/>
    <mergeCell ref="T30:T33"/>
    <mergeCell ref="U30:U33"/>
    <mergeCell ref="V30:V33"/>
    <mergeCell ref="W26:W29"/>
    <mergeCell ref="X26:X29"/>
    <mergeCell ref="Y26:Y29"/>
    <mergeCell ref="Z26:Z29"/>
    <mergeCell ref="AA26:AA29"/>
    <mergeCell ref="AB26:AB29"/>
    <mergeCell ref="A26:A29"/>
    <mergeCell ref="R26:R29"/>
    <mergeCell ref="S26:S29"/>
    <mergeCell ref="T26:T29"/>
    <mergeCell ref="U26:U29"/>
    <mergeCell ref="V26:V29"/>
    <mergeCell ref="U18:U21"/>
    <mergeCell ref="V18:V21"/>
    <mergeCell ref="W22:W25"/>
    <mergeCell ref="X22:X25"/>
    <mergeCell ref="Y22:Y25"/>
    <mergeCell ref="Z22:Z25"/>
    <mergeCell ref="AA22:AA25"/>
    <mergeCell ref="AB22:AB25"/>
    <mergeCell ref="A22:A25"/>
    <mergeCell ref="R22:R25"/>
    <mergeCell ref="S22:S25"/>
    <mergeCell ref="T22:T25"/>
    <mergeCell ref="U22:U25"/>
    <mergeCell ref="V22:V25"/>
    <mergeCell ref="Y10:Y13"/>
    <mergeCell ref="Z10:Z13"/>
    <mergeCell ref="AA10:AA13"/>
    <mergeCell ref="AB10:AB13"/>
    <mergeCell ref="W18:W21"/>
    <mergeCell ref="X18:X21"/>
    <mergeCell ref="Y18:Y21"/>
    <mergeCell ref="Z18:Z21"/>
    <mergeCell ref="AA18:AA21"/>
    <mergeCell ref="AB18:AB21"/>
    <mergeCell ref="U14:U17"/>
    <mergeCell ref="V14:V17"/>
    <mergeCell ref="AA6:AA9"/>
    <mergeCell ref="AB6:AB9"/>
    <mergeCell ref="A10:A13"/>
    <mergeCell ref="R10:R13"/>
    <mergeCell ref="S10:S13"/>
    <mergeCell ref="T10:T13"/>
    <mergeCell ref="U10:U13"/>
    <mergeCell ref="V10:V13"/>
    <mergeCell ref="W10:W13"/>
    <mergeCell ref="X10:X13"/>
    <mergeCell ref="U6:U9"/>
    <mergeCell ref="V6:V9"/>
    <mergeCell ref="W6:W9"/>
    <mergeCell ref="X6:X9"/>
    <mergeCell ref="Y6:Y9"/>
    <mergeCell ref="Z6:Z9"/>
    <mergeCell ref="W14:W17"/>
    <mergeCell ref="X14:X17"/>
    <mergeCell ref="Y14:Y17"/>
    <mergeCell ref="Z14:Z17"/>
    <mergeCell ref="AA14:AA17"/>
    <mergeCell ref="AB14:AB17"/>
    <mergeCell ref="A1:E1"/>
    <mergeCell ref="A5:B5"/>
    <mergeCell ref="A6:A9"/>
    <mergeCell ref="R6:R9"/>
    <mergeCell ref="S6:S9"/>
    <mergeCell ref="T6:T9"/>
    <mergeCell ref="R66:R69"/>
    <mergeCell ref="S66:S69"/>
    <mergeCell ref="T66:T69"/>
    <mergeCell ref="A14:A17"/>
    <mergeCell ref="R14:R17"/>
    <mergeCell ref="S14:S17"/>
    <mergeCell ref="T14:T17"/>
    <mergeCell ref="A18:A21"/>
    <mergeCell ref="R18:R21"/>
    <mergeCell ref="S18:S21"/>
    <mergeCell ref="T18:T21"/>
    <mergeCell ref="A66:A69"/>
    <mergeCell ref="R74:R77"/>
    <mergeCell ref="S74:S77"/>
    <mergeCell ref="T74:T77"/>
    <mergeCell ref="U74:U77"/>
    <mergeCell ref="V74:V77"/>
    <mergeCell ref="W74:W77"/>
    <mergeCell ref="X74:X77"/>
    <mergeCell ref="Y74:Y77"/>
    <mergeCell ref="Z74:Z77"/>
    <mergeCell ref="AA74:AA77"/>
    <mergeCell ref="AB74:AB77"/>
    <mergeCell ref="S70:S73"/>
    <mergeCell ref="T70:T73"/>
    <mergeCell ref="U70:U73"/>
    <mergeCell ref="V70:V73"/>
    <mergeCell ref="W70:W73"/>
    <mergeCell ref="X70:X73"/>
    <mergeCell ref="Y70:Y73"/>
    <mergeCell ref="Z70:Z73"/>
    <mergeCell ref="AA70:AA7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B77"/>
  <sheetViews>
    <sheetView zoomScale="85" zoomScaleNormal="85" workbookViewId="0">
      <pane ySplit="5" topLeftCell="A6" activePane="bottomLeft" state="frozen"/>
      <selection pane="bottomLeft" activeCell="A6" sqref="A6:A45"/>
    </sheetView>
  </sheetViews>
  <sheetFormatPr defaultColWidth="8.7109375" defaultRowHeight="12.75" x14ac:dyDescent="0.2"/>
  <cols>
    <col min="1" max="1" width="17.28515625" style="101" customWidth="1"/>
    <col min="2" max="2" width="8.7109375" style="101"/>
    <col min="3" max="15" width="8.7109375" style="101" customWidth="1"/>
    <col min="16" max="16" width="26.85546875" style="101" bestFit="1" customWidth="1"/>
    <col min="17" max="18" width="8.7109375" style="101" customWidth="1"/>
    <col min="19" max="27" width="7.140625" style="101" customWidth="1"/>
    <col min="28" max="28" width="8.28515625" style="101" customWidth="1"/>
    <col min="29" max="16384" width="8.7109375" style="101"/>
  </cols>
  <sheetData>
    <row r="1" spans="1:28" ht="20.25" x14ac:dyDescent="0.3">
      <c r="A1" s="258" t="s">
        <v>10</v>
      </c>
      <c r="B1" s="258"/>
      <c r="C1" s="258"/>
      <c r="D1" s="258"/>
      <c r="E1" s="258"/>
      <c r="O1" s="194"/>
    </row>
    <row r="2" spans="1:28" ht="20.25" x14ac:dyDescent="0.3">
      <c r="A2" s="103"/>
      <c r="O2" s="194"/>
    </row>
    <row r="3" spans="1:28" x14ac:dyDescent="0.2">
      <c r="A3" s="10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</row>
    <row r="4" spans="1:28" x14ac:dyDescent="0.2">
      <c r="C4" s="194">
        <v>1</v>
      </c>
      <c r="D4" s="194">
        <v>2</v>
      </c>
      <c r="E4" s="194">
        <v>3</v>
      </c>
      <c r="F4" s="194">
        <v>4</v>
      </c>
      <c r="G4" s="194">
        <v>5</v>
      </c>
      <c r="H4" s="194">
        <v>6</v>
      </c>
      <c r="I4" s="194">
        <v>7</v>
      </c>
      <c r="J4" s="194">
        <v>8</v>
      </c>
      <c r="K4" s="194">
        <v>9</v>
      </c>
      <c r="L4" s="194">
        <v>10</v>
      </c>
      <c r="M4" s="194" t="s">
        <v>116</v>
      </c>
      <c r="N4" s="194" t="s">
        <v>117</v>
      </c>
      <c r="O4" s="194"/>
    </row>
    <row r="5" spans="1:28" ht="13.5" thickBot="1" x14ac:dyDescent="0.25">
      <c r="A5" s="300" t="s">
        <v>7</v>
      </c>
      <c r="B5" s="301"/>
      <c r="C5" s="162">
        <v>41891</v>
      </c>
      <c r="D5" s="162">
        <v>41898</v>
      </c>
      <c r="E5" s="162">
        <v>41905</v>
      </c>
      <c r="F5" s="162">
        <v>41919</v>
      </c>
      <c r="G5" s="162">
        <v>41926</v>
      </c>
      <c r="H5" s="162">
        <v>41933</v>
      </c>
      <c r="I5" s="162">
        <v>41940</v>
      </c>
      <c r="J5" s="162">
        <v>41947</v>
      </c>
      <c r="K5" s="162">
        <v>41954</v>
      </c>
      <c r="L5" s="162">
        <v>41961</v>
      </c>
      <c r="M5" s="162"/>
      <c r="N5" s="162">
        <v>41961</v>
      </c>
      <c r="O5" s="163" t="s">
        <v>9</v>
      </c>
      <c r="S5" s="139" t="s">
        <v>130</v>
      </c>
      <c r="T5" s="139" t="s">
        <v>131</v>
      </c>
      <c r="U5" s="139" t="s">
        <v>132</v>
      </c>
      <c r="V5" s="139" t="s">
        <v>133</v>
      </c>
      <c r="W5" s="139" t="s">
        <v>134</v>
      </c>
      <c r="X5" s="139" t="s">
        <v>135</v>
      </c>
      <c r="Y5" s="139" t="s">
        <v>136</v>
      </c>
      <c r="Z5" s="139" t="s">
        <v>137</v>
      </c>
      <c r="AA5" s="139" t="s">
        <v>138</v>
      </c>
      <c r="AB5" s="139" t="s">
        <v>139</v>
      </c>
    </row>
    <row r="6" spans="1:28" x14ac:dyDescent="0.2">
      <c r="A6" s="302" t="s">
        <v>151</v>
      </c>
      <c r="B6" s="164" t="s">
        <v>4</v>
      </c>
      <c r="C6" s="165">
        <v>9</v>
      </c>
      <c r="D6" s="165">
        <v>9</v>
      </c>
      <c r="E6" s="165">
        <v>1</v>
      </c>
      <c r="F6" s="165">
        <v>8</v>
      </c>
      <c r="G6" s="165">
        <v>10</v>
      </c>
      <c r="H6" s="165">
        <v>7</v>
      </c>
      <c r="I6" s="165">
        <v>7</v>
      </c>
      <c r="J6" s="165">
        <v>5</v>
      </c>
      <c r="K6" s="165">
        <v>10</v>
      </c>
      <c r="L6" s="165">
        <v>3</v>
      </c>
      <c r="M6" s="166"/>
      <c r="N6" s="165"/>
      <c r="O6" s="167">
        <f>SUM(C7:L7)</f>
        <v>20.5</v>
      </c>
      <c r="P6" s="168" t="s">
        <v>46</v>
      </c>
      <c r="R6" s="272" t="s">
        <v>151</v>
      </c>
      <c r="S6" s="241">
        <f>IF(COUNT(C7:C7) &gt; 2, SUM(C7:C7)-MIN(C7:C7)-SMALL(C7:C7,2), SUM(C7:C7))</f>
        <v>1</v>
      </c>
      <c r="T6" s="241">
        <f>IF(COUNT(C7:D7) &gt; 2, SUM(C7:D7)-MIN(C7:D7)-SMALL(C7:D7,2), SUM(C7:D7))</f>
        <v>2</v>
      </c>
      <c r="U6" s="241">
        <f>IF(COUNT(C7:E7) &gt; 2, SUM(C7:E7)-MIN(C7:E7)-SMALL(C7:E7,2), SUM(C7:E7))</f>
        <v>5</v>
      </c>
      <c r="V6" s="241">
        <f>IF(COUNT(C7:F7) &gt; 2, SUM(C7:F7)-MIN(C7:F7)-SMALL(C7:F7,2), SUM(C7:F7))</f>
        <v>6.5</v>
      </c>
      <c r="W6" s="240">
        <f>IF(COUNT(C7:G7) &gt; 2, SUM(C7:G7)-MIN(C7:G7)-SMALL(C7:G7,2), SUM(C7:G7))</f>
        <v>7.5</v>
      </c>
      <c r="X6" s="240">
        <f>IF(COUNT(C7:H7) &gt; 2, SUM(C7:H7)-MIN(C7:H7)-SMALL(C7:H7,2), SUM(C7:H7))</f>
        <v>9.5</v>
      </c>
      <c r="Y6" s="240">
        <f>IF(COUNT(C7:I7) &gt; 2, SUM(C7:I7)-MIN(C7:I7)-SMALL(C7:I7,2), SUM(C7:I7))</f>
        <v>11.5</v>
      </c>
      <c r="Z6" s="240">
        <f>IF(COUNT(C7:J7) &gt; 2, SUM(C7:J7)-MIN(C7:J7)-SMALL(C7:J7,2), SUM(C7:J7))</f>
        <v>14.5</v>
      </c>
      <c r="AA6" s="240">
        <f>IF(COUNT(C7:K7) &gt; 2, SUM(C7:K7)-MIN(C7:K7)-SMALL(C7:K7,2), SUM(C7:K7))</f>
        <v>15.5</v>
      </c>
      <c r="AB6" s="240">
        <f>IF(COUNT(C7:L7) &gt; 2, SUM(C7:L7)-MIN(C7:L7)-SMALL(C7:L7,2), SUM(C7:L7))</f>
        <v>19.5</v>
      </c>
    </row>
    <row r="7" spans="1:28" x14ac:dyDescent="0.2">
      <c r="A7" s="303"/>
      <c r="B7" s="112" t="s">
        <v>5</v>
      </c>
      <c r="C7" s="113">
        <v>1</v>
      </c>
      <c r="D7" s="113">
        <v>1</v>
      </c>
      <c r="E7" s="113">
        <v>5</v>
      </c>
      <c r="F7" s="113">
        <v>1.5</v>
      </c>
      <c r="G7" s="113">
        <v>0.5</v>
      </c>
      <c r="H7" s="113">
        <v>2</v>
      </c>
      <c r="I7" s="113">
        <v>2</v>
      </c>
      <c r="J7" s="113">
        <v>3</v>
      </c>
      <c r="K7" s="113">
        <v>0.5</v>
      </c>
      <c r="L7" s="113">
        <v>4</v>
      </c>
      <c r="M7" s="114"/>
      <c r="N7" s="114"/>
      <c r="O7" s="110">
        <f>IF(COUNT(C7:L7) &gt; 2, SUM(C7:L7)-MIN(C7:L7)-SMALL(C7:L7,2), SUM(C7:L7))</f>
        <v>19.5</v>
      </c>
      <c r="P7" s="169" t="s">
        <v>57</v>
      </c>
      <c r="R7" s="249"/>
      <c r="S7" s="236"/>
      <c r="T7" s="236"/>
      <c r="U7" s="236"/>
      <c r="V7" s="236"/>
      <c r="W7" s="238"/>
      <c r="X7" s="238"/>
      <c r="Y7" s="238"/>
      <c r="Z7" s="238"/>
      <c r="AA7" s="238"/>
      <c r="AB7" s="238"/>
    </row>
    <row r="8" spans="1:28" x14ac:dyDescent="0.2">
      <c r="A8" s="303"/>
      <c r="B8" s="112" t="s">
        <v>6</v>
      </c>
      <c r="C8" s="36"/>
      <c r="D8" s="36"/>
      <c r="E8" s="36">
        <v>90</v>
      </c>
      <c r="F8" s="36"/>
      <c r="G8" s="36"/>
      <c r="H8" s="36"/>
      <c r="I8" s="36"/>
      <c r="J8" s="36"/>
      <c r="K8" s="36"/>
      <c r="L8" s="36">
        <v>30</v>
      </c>
      <c r="M8" s="59"/>
      <c r="N8" s="59"/>
      <c r="O8" s="100">
        <f>SUM(C8:M8)</f>
        <v>120</v>
      </c>
      <c r="P8" s="169" t="s">
        <v>48</v>
      </c>
      <c r="R8" s="249"/>
      <c r="S8" s="236"/>
      <c r="T8" s="236"/>
      <c r="U8" s="236"/>
      <c r="V8" s="236"/>
      <c r="W8" s="238"/>
      <c r="X8" s="238"/>
      <c r="Y8" s="238"/>
      <c r="Z8" s="238"/>
      <c r="AA8" s="238"/>
      <c r="AB8" s="238"/>
    </row>
    <row r="9" spans="1:28" ht="13.5" thickBot="1" x14ac:dyDescent="0.25">
      <c r="A9" s="304"/>
      <c r="B9" s="170" t="s">
        <v>45</v>
      </c>
      <c r="C9" s="171">
        <f>RANK(S6,S6:S74,0)</f>
        <v>9</v>
      </c>
      <c r="D9" s="171">
        <f t="shared" ref="D9:L9" si="0">RANK(T6,T6:T74,0)</f>
        <v>9</v>
      </c>
      <c r="E9" s="171">
        <f t="shared" si="0"/>
        <v>1</v>
      </c>
      <c r="F9" s="171">
        <f t="shared" si="0"/>
        <v>8</v>
      </c>
      <c r="G9" s="171">
        <f t="shared" si="0"/>
        <v>8</v>
      </c>
      <c r="H9" s="171">
        <f t="shared" si="0"/>
        <v>9</v>
      </c>
      <c r="I9" s="171">
        <f t="shared" si="0"/>
        <v>9</v>
      </c>
      <c r="J9" s="171">
        <f t="shared" si="0"/>
        <v>10</v>
      </c>
      <c r="K9" s="171">
        <f t="shared" si="0"/>
        <v>10</v>
      </c>
      <c r="L9" s="171">
        <f t="shared" si="0"/>
        <v>9</v>
      </c>
      <c r="M9" s="172"/>
      <c r="N9" s="172"/>
      <c r="O9" s="173">
        <f>IF(O7&gt;0, O7*263.15, "0")</f>
        <v>5131.4249999999993</v>
      </c>
      <c r="P9" s="174" t="s">
        <v>49</v>
      </c>
      <c r="R9" s="249"/>
      <c r="S9" s="236"/>
      <c r="T9" s="236"/>
      <c r="U9" s="236"/>
      <c r="V9" s="236"/>
      <c r="W9" s="239"/>
      <c r="X9" s="239"/>
      <c r="Y9" s="239"/>
      <c r="Z9" s="239"/>
      <c r="AA9" s="239"/>
      <c r="AB9" s="239"/>
    </row>
    <row r="10" spans="1:28" x14ac:dyDescent="0.2">
      <c r="A10" s="305" t="s">
        <v>140</v>
      </c>
      <c r="B10" s="175" t="s">
        <v>4</v>
      </c>
      <c r="C10" s="176">
        <v>4</v>
      </c>
      <c r="D10" s="176">
        <v>6</v>
      </c>
      <c r="E10" s="176">
        <v>9</v>
      </c>
      <c r="F10" s="176">
        <v>2</v>
      </c>
      <c r="G10" s="176">
        <v>3</v>
      </c>
      <c r="H10" s="176">
        <v>5</v>
      </c>
      <c r="I10" s="176">
        <v>2</v>
      </c>
      <c r="J10" s="176">
        <v>1</v>
      </c>
      <c r="K10" s="176">
        <v>8</v>
      </c>
      <c r="L10" s="176">
        <v>6</v>
      </c>
      <c r="M10" s="166"/>
      <c r="N10" s="176"/>
      <c r="O10" s="177">
        <f>SUM(C11:L11)</f>
        <v>32</v>
      </c>
      <c r="P10" s="178" t="s">
        <v>46</v>
      </c>
      <c r="R10" s="250" t="s">
        <v>140</v>
      </c>
      <c r="S10" s="236">
        <f>IF(COUNT(C11:C11) &gt; 2, SUM(C11:C11)-MIN(C11:C11)-SMALL(C11:C11,2), SUM(C11:C11))</f>
        <v>3.5</v>
      </c>
      <c r="T10" s="237">
        <f>IF(COUNT(C11:D11) &gt; 2, SUM(C11:D11)-MIN(C11:D11)-SMALL(C11:D11,2), SUM(C11:D11))</f>
        <v>6</v>
      </c>
      <c r="U10" s="237">
        <f>IF(COUNT(C11:E11) &gt; 2, SUM(C11:E11)-MIN(C11:E11)-SMALL(C11:E11,2), SUM(C11:E11))</f>
        <v>3.5</v>
      </c>
      <c r="V10" s="237">
        <f>IF(COUNT(C11:F11) &gt; 2, SUM(C11:F11)-MIN(C11:F11)-SMALL(C11:F11,2), SUM(C11:F11))</f>
        <v>8</v>
      </c>
      <c r="W10" s="237">
        <f>IF(COUNT(C11:G11) &gt; 2, SUM(C11:G11)-MIN(C11:G11)-SMALL(C11:G11,2), SUM(C11:G11))</f>
        <v>12</v>
      </c>
      <c r="X10" s="237">
        <f>IF(COUNT(C11:H11) &gt; 2, SUM(C11:H11)-MIN(C11:H11)-SMALL(C11:H11,2), SUM(C11:H11))</f>
        <v>15</v>
      </c>
      <c r="Y10" s="237">
        <f>IF(COUNT(C11:I11) &gt; 2, SUM(C11:I11)-MIN(C11:I11)-SMALL(C11:I11,2), SUM(C11:I11))</f>
        <v>19.5</v>
      </c>
      <c r="Z10" s="237">
        <f>IF(COUNT(C11:J11) &gt; 2, SUM(C11:J11)-MIN(C11:J11)-SMALL(C11:J11,2), SUM(C11:J11))</f>
        <v>24.5</v>
      </c>
      <c r="AA10" s="237">
        <f>IF(COUNT(C11:K11) &gt; 2, SUM(C11:K11)-MIN(C11:K11)-SMALL(C11:K11,2), SUM(C11:K11))</f>
        <v>27</v>
      </c>
      <c r="AB10" s="237">
        <f>IF(COUNT(C11:L11) &gt; 2, SUM(C11:L11)-MIN(C11:L11)-SMALL(C11:L11,2), SUM(C11:L11))</f>
        <v>29.5</v>
      </c>
    </row>
    <row r="11" spans="1:28" x14ac:dyDescent="0.2">
      <c r="A11" s="306"/>
      <c r="B11" s="128" t="s">
        <v>5</v>
      </c>
      <c r="C11" s="125">
        <v>3.5</v>
      </c>
      <c r="D11" s="125">
        <v>2.5</v>
      </c>
      <c r="E11" s="125">
        <v>1</v>
      </c>
      <c r="F11" s="125">
        <v>4.5</v>
      </c>
      <c r="G11" s="125">
        <v>4</v>
      </c>
      <c r="H11" s="125">
        <v>3</v>
      </c>
      <c r="I11" s="125">
        <v>4.5</v>
      </c>
      <c r="J11" s="125">
        <v>5</v>
      </c>
      <c r="K11" s="125">
        <v>1.5</v>
      </c>
      <c r="L11" s="125">
        <v>2.5</v>
      </c>
      <c r="M11" s="109"/>
      <c r="N11" s="109"/>
      <c r="O11" s="126">
        <f>IF(COUNT(C11:L11) &gt; 2, SUM(C11:L11)-MIN(C11:L11)-SMALL(C11:L11,2), SUM(C11:L11))</f>
        <v>29.5</v>
      </c>
      <c r="P11" s="179" t="s">
        <v>57</v>
      </c>
      <c r="R11" s="250"/>
      <c r="S11" s="236"/>
      <c r="T11" s="238"/>
      <c r="U11" s="238"/>
      <c r="V11" s="238"/>
      <c r="W11" s="238"/>
      <c r="X11" s="238"/>
      <c r="Y11" s="238"/>
      <c r="Z11" s="238"/>
      <c r="AA11" s="238"/>
      <c r="AB11" s="238"/>
    </row>
    <row r="12" spans="1:28" x14ac:dyDescent="0.2">
      <c r="A12" s="306"/>
      <c r="B12" s="128" t="s">
        <v>6</v>
      </c>
      <c r="C12" s="26"/>
      <c r="D12" s="26"/>
      <c r="E12" s="26"/>
      <c r="F12" s="26">
        <v>60</v>
      </c>
      <c r="G12" s="26">
        <v>30</v>
      </c>
      <c r="H12" s="26"/>
      <c r="I12" s="26">
        <v>60</v>
      </c>
      <c r="J12" s="26">
        <v>110</v>
      </c>
      <c r="K12" s="26"/>
      <c r="L12" s="26"/>
      <c r="M12" s="38">
        <v>50</v>
      </c>
      <c r="N12" s="38"/>
      <c r="O12" s="99">
        <f>SUM(C12:M12)</f>
        <v>310</v>
      </c>
      <c r="P12" s="179" t="s">
        <v>48</v>
      </c>
      <c r="R12" s="250"/>
      <c r="S12" s="236"/>
      <c r="T12" s="238"/>
      <c r="U12" s="238"/>
      <c r="V12" s="238"/>
      <c r="W12" s="238"/>
      <c r="X12" s="238"/>
      <c r="Y12" s="238"/>
      <c r="Z12" s="238"/>
      <c r="AA12" s="238"/>
      <c r="AB12" s="238"/>
    </row>
    <row r="13" spans="1:28" ht="13.5" thickBot="1" x14ac:dyDescent="0.25">
      <c r="A13" s="307"/>
      <c r="B13" s="180" t="s">
        <v>45</v>
      </c>
      <c r="C13" s="181">
        <f>RANK(S10,S6:S74,0)</f>
        <v>4</v>
      </c>
      <c r="D13" s="181">
        <f t="shared" ref="D13:L13" si="1">RANK(T10,T6:T74,0)</f>
        <v>5</v>
      </c>
      <c r="E13" s="181">
        <f t="shared" si="1"/>
        <v>7</v>
      </c>
      <c r="F13" s="181">
        <f t="shared" si="1"/>
        <v>3</v>
      </c>
      <c r="G13" s="181">
        <f t="shared" si="1"/>
        <v>4</v>
      </c>
      <c r="H13" s="181">
        <f t="shared" si="1"/>
        <v>5</v>
      </c>
      <c r="I13" s="181">
        <f t="shared" si="1"/>
        <v>2</v>
      </c>
      <c r="J13" s="181">
        <f t="shared" si="1"/>
        <v>1</v>
      </c>
      <c r="K13" s="181">
        <f t="shared" si="1"/>
        <v>2</v>
      </c>
      <c r="L13" s="181">
        <f t="shared" si="1"/>
        <v>3</v>
      </c>
      <c r="M13" s="172"/>
      <c r="N13" s="172"/>
      <c r="O13" s="182">
        <f>IF(O11&gt;0, O11*263.15, "0")</f>
        <v>7762.9249999999993</v>
      </c>
      <c r="P13" s="183" t="s">
        <v>49</v>
      </c>
      <c r="R13" s="250"/>
      <c r="S13" s="236"/>
      <c r="T13" s="239"/>
      <c r="U13" s="239"/>
      <c r="V13" s="239"/>
      <c r="W13" s="239"/>
      <c r="X13" s="239"/>
      <c r="Y13" s="239"/>
      <c r="Z13" s="239"/>
      <c r="AA13" s="239"/>
      <c r="AB13" s="239"/>
    </row>
    <row r="14" spans="1:28" x14ac:dyDescent="0.2">
      <c r="A14" s="308" t="s">
        <v>163</v>
      </c>
      <c r="B14" s="164" t="s">
        <v>4</v>
      </c>
      <c r="C14" s="165">
        <v>1</v>
      </c>
      <c r="D14" s="165">
        <v>2</v>
      </c>
      <c r="E14" s="165">
        <v>8</v>
      </c>
      <c r="F14" s="165">
        <v>4</v>
      </c>
      <c r="G14" s="165">
        <v>4</v>
      </c>
      <c r="H14" s="165">
        <v>2</v>
      </c>
      <c r="I14" s="165">
        <v>9</v>
      </c>
      <c r="J14" s="165">
        <v>7</v>
      </c>
      <c r="K14" s="165">
        <v>1</v>
      </c>
      <c r="L14" s="165">
        <v>8</v>
      </c>
      <c r="M14" s="166"/>
      <c r="N14" s="165"/>
      <c r="O14" s="167">
        <f>SUM(C15:L15)</f>
        <v>32</v>
      </c>
      <c r="P14" s="168" t="s">
        <v>46</v>
      </c>
      <c r="R14" s="285" t="s">
        <v>157</v>
      </c>
      <c r="S14" s="236">
        <f>IF(COUNT(C15:C15) &gt; 2, SUM(C15:C15)-MIN(C15:C15)-SMALL(C15:C15,2), SUM(C15:C15))</f>
        <v>5</v>
      </c>
      <c r="T14" s="236">
        <f>IF(COUNT(C15:D15) &gt; 2, SUM(C15:D15)-MIN(C15:D15)-SMALL(C15:D15,2), SUM(C15:D15))</f>
        <v>9.5</v>
      </c>
      <c r="U14" s="236">
        <f>IF(COUNT(C15:E15) &gt; 2, SUM(C15:E15)-MIN(C15:E15)-SMALL(C15:E15,2), SUM(C15:E15))</f>
        <v>5</v>
      </c>
      <c r="V14" s="236">
        <f>IF(COUNT(C15:F15) &gt; 2, SUM(C15:F15)-MIN(C15:F15)-SMALL(C15:F15,2), SUM(C15:F15))</f>
        <v>9.5</v>
      </c>
      <c r="W14" s="236">
        <f>IF(COUNT(C15:G15) &gt; 2, SUM(C15:G15)-MIN(C15:G15)-SMALL(C15:G15,2), SUM(C15:G15))</f>
        <v>13</v>
      </c>
      <c r="X14" s="236">
        <f>IF(COUNT(C15:H15) &gt; 2, SUM(C15:H15)-MIN(C15:H15)-SMALL(C15:H15,2), SUM(C15:H15))</f>
        <v>17.5</v>
      </c>
      <c r="Y14" s="236">
        <f>IF(COUNT(C15:I15) &gt; 2, SUM(C15:I15)-MIN(C15:I15)-SMALL(C15:I15,2), SUM(C15:I15))</f>
        <v>21</v>
      </c>
      <c r="Z14" s="236">
        <f>IF(COUNT(C15:J15) &gt; 2, SUM(C15:J15)-MIN(C15:J15)-SMALL(C15:J15,2), SUM(C15:J15))</f>
        <v>23</v>
      </c>
      <c r="AA14" s="236">
        <f>IF(COUNT(C15:K15) &gt; 2, SUM(C15:K15)-MIN(C15:K15)-SMALL(C15:K15,2), SUM(C15:K15))</f>
        <v>28</v>
      </c>
      <c r="AB14" s="236">
        <f>IF(COUNT(C15:L15) &gt; 2, SUM(C15:L15)-MIN(C15:L15)-SMALL(C15:L15,2), SUM(C15:L15))</f>
        <v>29.5</v>
      </c>
    </row>
    <row r="15" spans="1:28" x14ac:dyDescent="0.2">
      <c r="A15" s="303"/>
      <c r="B15" s="112" t="s">
        <v>5</v>
      </c>
      <c r="C15" s="113">
        <v>5</v>
      </c>
      <c r="D15" s="113">
        <v>4.5</v>
      </c>
      <c r="E15" s="113">
        <v>1.5</v>
      </c>
      <c r="F15" s="113">
        <v>3.5</v>
      </c>
      <c r="G15" s="113">
        <v>3.5</v>
      </c>
      <c r="H15" s="113">
        <v>4.5</v>
      </c>
      <c r="I15" s="113">
        <v>1</v>
      </c>
      <c r="J15" s="113">
        <v>2</v>
      </c>
      <c r="K15" s="113">
        <v>5</v>
      </c>
      <c r="L15" s="113">
        <v>1.5</v>
      </c>
      <c r="M15" s="114"/>
      <c r="N15" s="114"/>
      <c r="O15" s="110">
        <f>IF(COUNT(C15:L15) &gt; 2, SUM(C15:L15)-MIN(C15:L15)-SMALL(C15:L15,2), SUM(C15:L15))</f>
        <v>29.5</v>
      </c>
      <c r="P15" s="169" t="s">
        <v>57</v>
      </c>
      <c r="R15" s="28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</row>
    <row r="16" spans="1:28" x14ac:dyDescent="0.2">
      <c r="A16" s="303"/>
      <c r="B16" s="112" t="s">
        <v>6</v>
      </c>
      <c r="C16" s="36">
        <v>120</v>
      </c>
      <c r="D16" s="36">
        <v>60</v>
      </c>
      <c r="E16" s="36"/>
      <c r="F16" s="36"/>
      <c r="G16" s="36"/>
      <c r="H16" s="36">
        <v>60</v>
      </c>
      <c r="I16" s="36"/>
      <c r="J16" s="36"/>
      <c r="K16" s="36">
        <v>110</v>
      </c>
      <c r="L16" s="36"/>
      <c r="M16" s="59">
        <v>50</v>
      </c>
      <c r="N16" s="59"/>
      <c r="O16" s="100">
        <f>SUM(C16:M16)</f>
        <v>400</v>
      </c>
      <c r="P16" s="169" t="s">
        <v>48</v>
      </c>
      <c r="R16" s="28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</row>
    <row r="17" spans="1:28" ht="13.5" thickBot="1" x14ac:dyDescent="0.25">
      <c r="A17" s="304"/>
      <c r="B17" s="170" t="s">
        <v>45</v>
      </c>
      <c r="C17" s="171">
        <f>RANK(S14,S6:S74,0)</f>
        <v>1</v>
      </c>
      <c r="D17" s="171">
        <f t="shared" ref="D17:L17" si="2">RANK(T14,T6:T74,0)</f>
        <v>1</v>
      </c>
      <c r="E17" s="171">
        <f t="shared" si="2"/>
        <v>1</v>
      </c>
      <c r="F17" s="171">
        <f t="shared" si="2"/>
        <v>1</v>
      </c>
      <c r="G17" s="171">
        <f t="shared" si="2"/>
        <v>1</v>
      </c>
      <c r="H17" s="171">
        <f t="shared" si="2"/>
        <v>1</v>
      </c>
      <c r="I17" s="171">
        <f t="shared" si="2"/>
        <v>1</v>
      </c>
      <c r="J17" s="171">
        <f t="shared" si="2"/>
        <v>3</v>
      </c>
      <c r="K17" s="171">
        <f t="shared" si="2"/>
        <v>1</v>
      </c>
      <c r="L17" s="171">
        <f t="shared" si="2"/>
        <v>3</v>
      </c>
      <c r="M17" s="172"/>
      <c r="N17" s="172"/>
      <c r="O17" s="173">
        <f>IF(O15&gt;0, O15*263.15, "0")</f>
        <v>7762.9249999999993</v>
      </c>
      <c r="P17" s="174" t="s">
        <v>49</v>
      </c>
      <c r="R17" s="287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</row>
    <row r="18" spans="1:28" x14ac:dyDescent="0.2">
      <c r="A18" s="305" t="s">
        <v>160</v>
      </c>
      <c r="B18" s="175" t="s">
        <v>4</v>
      </c>
      <c r="C18" s="176">
        <v>8</v>
      </c>
      <c r="D18" s="176">
        <v>5</v>
      </c>
      <c r="E18" s="176">
        <v>0</v>
      </c>
      <c r="F18" s="176">
        <v>0</v>
      </c>
      <c r="G18" s="176">
        <v>6</v>
      </c>
      <c r="H18" s="176">
        <v>0</v>
      </c>
      <c r="I18" s="176">
        <v>4</v>
      </c>
      <c r="J18" s="176">
        <v>2</v>
      </c>
      <c r="K18" s="176">
        <v>3</v>
      </c>
      <c r="L18" s="176">
        <v>0</v>
      </c>
      <c r="M18" s="166"/>
      <c r="N18" s="176"/>
      <c r="O18" s="177">
        <f>SUM(C19:L19)</f>
        <v>19</v>
      </c>
      <c r="P18" s="178" t="s">
        <v>46</v>
      </c>
      <c r="R18" s="288" t="s">
        <v>160</v>
      </c>
      <c r="S18" s="236">
        <f>IF(COUNT(C19:C19) &gt; 2, SUM(C19:C19)-MIN(C19:C19)-SMALL(C19:C19,2), SUM(C19:C19))</f>
        <v>1.5</v>
      </c>
      <c r="T18" s="236">
        <f>IF(COUNT(C19:D19) &gt; 2, SUM(C19:D19)-MIN(C19:D19)-SMALL(C19:D19,2), SUM(C19:D19))</f>
        <v>4.5</v>
      </c>
      <c r="U18" s="236">
        <f>IF(COUNT(C19:E19) &gt; 2, SUM(C19:E19)-MIN(C19:E19)-SMALL(C19:E19,2), SUM(C19:E19))</f>
        <v>3</v>
      </c>
      <c r="V18" s="236">
        <f>IF(COUNT(C19:F19) &gt; 2, SUM(C19:F19)-MIN(C19:F19)-SMALL(C19:F19,2), SUM(C19:F19))</f>
        <v>4.5</v>
      </c>
      <c r="W18" s="236">
        <f>IF(COUNT(C19:G19) &gt; 2, SUM(C19:G19)-MIN(C19:G19)-SMALL(C19:G19,2), SUM(C19:G19))</f>
        <v>7</v>
      </c>
      <c r="X18" s="236">
        <f>IF(COUNT(C19:H19) &gt; 2, SUM(C19:H19)-MIN(C19:H19)-SMALL(C19:H19,2), SUM(C19:H19))</f>
        <v>7</v>
      </c>
      <c r="Y18" s="236">
        <f>IF(COUNT(C19:I19) &gt; 2, SUM(C19:I19)-MIN(C19:I19)-SMALL(C19:I19,2), SUM(C19:I19))</f>
        <v>10.5</v>
      </c>
      <c r="Z18" s="236">
        <f>IF(COUNT(C19:J19) &gt; 2, SUM(C19:J19)-MIN(C19:J19)-SMALL(C19:J19,2), SUM(C19:J19))</f>
        <v>15</v>
      </c>
      <c r="AA18" s="236">
        <f>IF(COUNT(C19:K19) &gt; 2, SUM(C19:K19)-MIN(C19:K19)-SMALL(C19:K19,2), SUM(C19:K19))</f>
        <v>19</v>
      </c>
      <c r="AB18" s="236">
        <f>IF(COUNT(C19:L19) &gt; 2, SUM(C19:L19)-MIN(C19:L19)-SMALL(C19:L19,2), SUM(C19:L19))</f>
        <v>19</v>
      </c>
    </row>
    <row r="19" spans="1:28" x14ac:dyDescent="0.2">
      <c r="A19" s="306"/>
      <c r="B19" s="128" t="s">
        <v>5</v>
      </c>
      <c r="C19" s="134">
        <v>1.5</v>
      </c>
      <c r="D19" s="134">
        <v>3</v>
      </c>
      <c r="E19" s="134">
        <v>0</v>
      </c>
      <c r="F19" s="134">
        <v>0</v>
      </c>
      <c r="G19" s="134">
        <v>2.5</v>
      </c>
      <c r="H19" s="134">
        <v>0</v>
      </c>
      <c r="I19" s="134">
        <v>3.5</v>
      </c>
      <c r="J19" s="134">
        <v>4.5</v>
      </c>
      <c r="K19" s="134">
        <v>4</v>
      </c>
      <c r="L19" s="134">
        <v>0</v>
      </c>
      <c r="M19" s="114"/>
      <c r="N19" s="114"/>
      <c r="O19" s="126">
        <f>IF(COUNT(C19:L19) &gt; 2, SUM(C19:L19)-MIN(C19:L19)-SMALL(C19:L19,2), SUM(C19:L19))</f>
        <v>19</v>
      </c>
      <c r="P19" s="179" t="s">
        <v>57</v>
      </c>
      <c r="R19" s="289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</row>
    <row r="20" spans="1:28" x14ac:dyDescent="0.2">
      <c r="A20" s="306"/>
      <c r="B20" s="128" t="s">
        <v>6</v>
      </c>
      <c r="C20" s="26"/>
      <c r="D20" s="26"/>
      <c r="E20" s="26"/>
      <c r="F20" s="26"/>
      <c r="G20" s="26"/>
      <c r="H20" s="26"/>
      <c r="I20" s="26"/>
      <c r="J20" s="26">
        <v>60</v>
      </c>
      <c r="K20" s="26">
        <v>30</v>
      </c>
      <c r="L20" s="26"/>
      <c r="M20" s="38"/>
      <c r="N20" s="38"/>
      <c r="O20" s="99">
        <f>SUM(C20:M20)</f>
        <v>90</v>
      </c>
      <c r="P20" s="179" t="s">
        <v>48</v>
      </c>
      <c r="R20" s="289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</row>
    <row r="21" spans="1:28" ht="13.5" thickBot="1" x14ac:dyDescent="0.25">
      <c r="A21" s="307"/>
      <c r="B21" s="180" t="s">
        <v>45</v>
      </c>
      <c r="C21" s="181">
        <f>RANK(S18,S6:S74,0)</f>
        <v>8</v>
      </c>
      <c r="D21" s="181">
        <f t="shared" ref="D21:L21" si="3">RANK(T18,T6:T74,0)</f>
        <v>6</v>
      </c>
      <c r="E21" s="181">
        <f t="shared" si="3"/>
        <v>8</v>
      </c>
      <c r="F21" s="181">
        <f t="shared" si="3"/>
        <v>9</v>
      </c>
      <c r="G21" s="181">
        <f t="shared" si="3"/>
        <v>9</v>
      </c>
      <c r="H21" s="181">
        <f t="shared" si="3"/>
        <v>10</v>
      </c>
      <c r="I21" s="181">
        <f t="shared" si="3"/>
        <v>10</v>
      </c>
      <c r="J21" s="181">
        <f t="shared" si="3"/>
        <v>9</v>
      </c>
      <c r="K21" s="181">
        <f t="shared" si="3"/>
        <v>8</v>
      </c>
      <c r="L21" s="181">
        <f t="shared" si="3"/>
        <v>10</v>
      </c>
      <c r="M21" s="172"/>
      <c r="N21" s="172"/>
      <c r="O21" s="196">
        <f>IF(O19&gt;0, O19*263.15, "0")</f>
        <v>4999.8499999999995</v>
      </c>
      <c r="P21" s="183" t="s">
        <v>49</v>
      </c>
      <c r="R21" s="290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</row>
    <row r="22" spans="1:28" x14ac:dyDescent="0.2">
      <c r="A22" s="291" t="s">
        <v>149</v>
      </c>
      <c r="B22" s="164" t="s">
        <v>4</v>
      </c>
      <c r="C22" s="165">
        <v>3</v>
      </c>
      <c r="D22" s="165">
        <v>3</v>
      </c>
      <c r="E22" s="165">
        <v>4</v>
      </c>
      <c r="F22" s="165">
        <v>9</v>
      </c>
      <c r="G22" s="165">
        <v>8</v>
      </c>
      <c r="H22" s="165">
        <v>6</v>
      </c>
      <c r="I22" s="165">
        <v>5</v>
      </c>
      <c r="J22" s="165">
        <v>8</v>
      </c>
      <c r="K22" s="165">
        <v>9</v>
      </c>
      <c r="L22" s="165">
        <v>9</v>
      </c>
      <c r="M22" s="166"/>
      <c r="N22" s="165"/>
      <c r="O22" s="167">
        <f>SUM(C23:L23)</f>
        <v>23</v>
      </c>
      <c r="P22" s="168" t="s">
        <v>46</v>
      </c>
      <c r="R22" s="282" t="s">
        <v>149</v>
      </c>
      <c r="S22" s="236">
        <f>IF(COUNT(C23:C23) &gt; 2, SUM(C23:C23)-MIN(C23:C23)-SMALL(C23:C23,2), SUM(C23:C23))</f>
        <v>4</v>
      </c>
      <c r="T22" s="236">
        <f>IF(COUNT(C23:D23) &gt; 2, SUM(C23:D23)-MIN(C23:D23)-SMALL(C23:D23,2), SUM(C23:D23))</f>
        <v>8</v>
      </c>
      <c r="U22" s="236">
        <f>IF(COUNT(C23:E23) &gt; 2, SUM(C23:E23)-MIN(C23:E23)-SMALL(C23:E23,2), SUM(C23:E23))</f>
        <v>4</v>
      </c>
      <c r="V22" s="236">
        <f>IF(COUNT(C23:F23) &gt; 2, SUM(C23:F23)-MIN(C23:F23)-SMALL(C23:F23,2), SUM(C23:F23))</f>
        <v>8</v>
      </c>
      <c r="W22" s="236">
        <f>IF(COUNT(C23:G23) &gt; 2, SUM(C23:G23)-MIN(C23:G23)-SMALL(C23:G23,2), SUM(C23:G23))</f>
        <v>11.5</v>
      </c>
      <c r="X22" s="236">
        <f>IF(COUNT(C23:H23) &gt; 2, SUM(C23:H23)-MIN(C23:H23)-SMALL(C23:H23,2), SUM(C23:H23))</f>
        <v>14</v>
      </c>
      <c r="Y22" s="236">
        <f>IF(COUNT(C23:I23) &gt; 2, SUM(C23:I23)-MIN(C23:I23)-SMALL(C23:I23,2), SUM(C23:I23))</f>
        <v>17</v>
      </c>
      <c r="Z22" s="236">
        <f>IF(COUNT(C23:J23) &gt; 2, SUM(C23:J23)-MIN(C23:J23)-SMALL(C23:J23,2), SUM(C23:J23))</f>
        <v>18.5</v>
      </c>
      <c r="AA22" s="236">
        <f>IF(COUNT(C23:K23) &gt; 2, SUM(C23:K23)-MIN(C23:K23)-SMALL(C23:K23,2), SUM(C23:K23))</f>
        <v>20</v>
      </c>
      <c r="AB22" s="236">
        <f>IF(COUNT(C23:L23) &gt; 2, SUM(C23:L23)-MIN(C23:L23)-SMALL(C23:L23,2), SUM(C23:L23))</f>
        <v>21</v>
      </c>
    </row>
    <row r="23" spans="1:28" x14ac:dyDescent="0.2">
      <c r="A23" s="292"/>
      <c r="B23" s="112" t="s">
        <v>5</v>
      </c>
      <c r="C23" s="108">
        <v>4</v>
      </c>
      <c r="D23" s="108">
        <v>4</v>
      </c>
      <c r="E23" s="108">
        <v>3.5</v>
      </c>
      <c r="F23" s="108">
        <v>1</v>
      </c>
      <c r="G23" s="108">
        <v>1.5</v>
      </c>
      <c r="H23" s="108">
        <v>2.5</v>
      </c>
      <c r="I23" s="108">
        <v>3</v>
      </c>
      <c r="J23" s="108">
        <v>1.5</v>
      </c>
      <c r="K23" s="108">
        <v>1</v>
      </c>
      <c r="L23" s="108">
        <v>1</v>
      </c>
      <c r="M23" s="109"/>
      <c r="N23" s="109"/>
      <c r="O23" s="110">
        <f>IF(COUNT(C23:L23) &gt; 2, SUM(C23:L23)-MIN(C23:L23)-SMALL(C23:L23,2), SUM(C23:L23))</f>
        <v>21</v>
      </c>
      <c r="P23" s="169" t="s">
        <v>57</v>
      </c>
      <c r="R23" s="283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</row>
    <row r="24" spans="1:28" x14ac:dyDescent="0.2">
      <c r="A24" s="292"/>
      <c r="B24" s="112" t="s">
        <v>6</v>
      </c>
      <c r="C24" s="36">
        <v>20</v>
      </c>
      <c r="D24" s="36">
        <v>20</v>
      </c>
      <c r="E24" s="36"/>
      <c r="F24" s="36"/>
      <c r="G24" s="36"/>
      <c r="H24" s="36"/>
      <c r="I24" s="36"/>
      <c r="J24" s="36"/>
      <c r="K24" s="36"/>
      <c r="L24" s="36"/>
      <c r="M24" s="59"/>
      <c r="N24" s="59"/>
      <c r="O24" s="100">
        <f>SUM(C24:M24)</f>
        <v>40</v>
      </c>
      <c r="P24" s="169" t="s">
        <v>48</v>
      </c>
      <c r="R24" s="283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</row>
    <row r="25" spans="1:28" ht="13.5" thickBot="1" x14ac:dyDescent="0.25">
      <c r="A25" s="293"/>
      <c r="B25" s="170" t="s">
        <v>45</v>
      </c>
      <c r="C25" s="171">
        <f>RANK(S22,S6:S74,0)</f>
        <v>3</v>
      </c>
      <c r="D25" s="171">
        <f t="shared" ref="D25:L25" si="4">RANK(T22,T6:T74,0)</f>
        <v>2</v>
      </c>
      <c r="E25" s="171">
        <f t="shared" si="4"/>
        <v>6</v>
      </c>
      <c r="F25" s="171">
        <f t="shared" si="4"/>
        <v>3</v>
      </c>
      <c r="G25" s="171">
        <f t="shared" si="4"/>
        <v>6</v>
      </c>
      <c r="H25" s="171">
        <f t="shared" si="4"/>
        <v>6</v>
      </c>
      <c r="I25" s="171">
        <f t="shared" si="4"/>
        <v>7</v>
      </c>
      <c r="J25" s="171">
        <f t="shared" si="4"/>
        <v>7</v>
      </c>
      <c r="K25" s="171">
        <f t="shared" si="4"/>
        <v>7</v>
      </c>
      <c r="L25" s="171">
        <f t="shared" si="4"/>
        <v>8</v>
      </c>
      <c r="M25" s="172"/>
      <c r="N25" s="172"/>
      <c r="O25" s="173">
        <f>IF(O23&gt;0, O23*263.15, "0")</f>
        <v>5526.15</v>
      </c>
      <c r="P25" s="174" t="s">
        <v>49</v>
      </c>
      <c r="R25" s="284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</row>
    <row r="26" spans="1:28" x14ac:dyDescent="0.2">
      <c r="A26" s="294" t="s">
        <v>152</v>
      </c>
      <c r="B26" s="175" t="s">
        <v>4</v>
      </c>
      <c r="C26" s="176">
        <v>5</v>
      </c>
      <c r="D26" s="176">
        <v>10</v>
      </c>
      <c r="E26" s="176">
        <v>5</v>
      </c>
      <c r="F26" s="176">
        <v>1</v>
      </c>
      <c r="G26" s="176">
        <v>5</v>
      </c>
      <c r="H26" s="176">
        <v>8</v>
      </c>
      <c r="I26" s="176">
        <v>1</v>
      </c>
      <c r="J26" s="176">
        <v>9</v>
      </c>
      <c r="K26" s="176">
        <v>2</v>
      </c>
      <c r="L26" s="176">
        <v>4</v>
      </c>
      <c r="M26" s="166"/>
      <c r="N26" s="176"/>
      <c r="O26" s="177">
        <f>SUM(C27:L27)</f>
        <v>30</v>
      </c>
      <c r="P26" s="178" t="s">
        <v>46</v>
      </c>
      <c r="R26" s="244" t="s">
        <v>152</v>
      </c>
      <c r="S26" s="237">
        <f>IF(COUNT(C27:C27) &gt; 2, SUM(C27:C27)-MIN(C27:C27)-SMALL(C27:C27,2), SUM(C27:C27))</f>
        <v>3</v>
      </c>
      <c r="T26" s="237">
        <f>IF(COUNT(C27:D27) &gt; 2, SUM(C27:D27)-MIN(C27:D27)-SMALL(C27:D27,2), SUM(C27:D27))</f>
        <v>3.5</v>
      </c>
      <c r="U26" s="237">
        <f>IF(COUNT(C27:E27) &gt; 2, SUM(C27:E27)-MIN(C27:E27)-SMALL(C27:E27,2), SUM(C27:E27))</f>
        <v>3</v>
      </c>
      <c r="V26" s="237">
        <f>IF(COUNT(C27:F27) &gt; 2, SUM(C27:F27)-MIN(C27:F27)-SMALL(C27:F27,2), SUM(C27:F27))</f>
        <v>8</v>
      </c>
      <c r="W26" s="237">
        <f>IF(COUNT(C27:G27) &gt; 2, SUM(C27:G27)-MIN(C27:G27)-SMALL(C27:G27,2), SUM(C27:G27))</f>
        <v>11</v>
      </c>
      <c r="X26" s="237">
        <f>IF(COUNT(C27:H27) &gt; 2, SUM(C27:H27)-MIN(C27:H27)-SMALL(C27:H27,2), SUM(C27:H27))</f>
        <v>14</v>
      </c>
      <c r="Y26" s="237">
        <f>IF(COUNT(C27:I27) &gt; 2, SUM(C27:I27)-MIN(C27:I27)-SMALL(C27:I27,2), SUM(C27:I27))</f>
        <v>19</v>
      </c>
      <c r="Z26" s="237">
        <f>IF(COUNT(C27:J27) &gt; 2, SUM(C27:J27)-MIN(C27:J27)-SMALL(C27:J27,2), SUM(C27:J27))</f>
        <v>20.5</v>
      </c>
      <c r="AA26" s="237">
        <f>IF(COUNT(C27:K27) &gt; 2, SUM(C27:K27)-MIN(C27:K27)-SMALL(C27:K27,2), SUM(C27:K27))</f>
        <v>25</v>
      </c>
      <c r="AB26" s="237">
        <f>IF(COUNT(C27:L27) &gt; 2, SUM(C27:L27)-MIN(C27:L27)-SMALL(C27:L27,2), SUM(C27:L27))</f>
        <v>28.5</v>
      </c>
    </row>
    <row r="27" spans="1:28" x14ac:dyDescent="0.2">
      <c r="A27" s="295"/>
      <c r="B27" s="128" t="s">
        <v>5</v>
      </c>
      <c r="C27" s="125">
        <v>3</v>
      </c>
      <c r="D27" s="125">
        <v>0.5</v>
      </c>
      <c r="E27" s="125">
        <v>3</v>
      </c>
      <c r="F27" s="125">
        <v>5</v>
      </c>
      <c r="G27" s="125">
        <v>3</v>
      </c>
      <c r="H27" s="125">
        <v>1.5</v>
      </c>
      <c r="I27" s="125">
        <v>5</v>
      </c>
      <c r="J27" s="125">
        <v>1</v>
      </c>
      <c r="K27" s="125">
        <v>4.5</v>
      </c>
      <c r="L27" s="125">
        <v>3.5</v>
      </c>
      <c r="M27" s="109"/>
      <c r="N27" s="109"/>
      <c r="O27" s="126">
        <f>IF(COUNT(C27:L27) &gt; 2, SUM(C27:L27)-MIN(C27:L27)-SMALL(C27:L27,2), SUM(C27:L27))</f>
        <v>28.5</v>
      </c>
      <c r="P27" s="179" t="s">
        <v>57</v>
      </c>
      <c r="R27" s="245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</row>
    <row r="28" spans="1:28" x14ac:dyDescent="0.2">
      <c r="A28" s="295"/>
      <c r="B28" s="128" t="s">
        <v>6</v>
      </c>
      <c r="C28" s="26"/>
      <c r="D28" s="26"/>
      <c r="E28" s="26"/>
      <c r="F28" s="26">
        <v>90</v>
      </c>
      <c r="G28" s="26"/>
      <c r="H28" s="26"/>
      <c r="I28" s="26">
        <v>110</v>
      </c>
      <c r="J28" s="26"/>
      <c r="K28" s="26">
        <v>60</v>
      </c>
      <c r="L28" s="26"/>
      <c r="M28" s="38"/>
      <c r="N28" s="38"/>
      <c r="O28" s="99">
        <f>SUM(C28:M28)</f>
        <v>260</v>
      </c>
      <c r="P28" s="179" t="s">
        <v>48</v>
      </c>
      <c r="R28" s="245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</row>
    <row r="29" spans="1:28" ht="13.5" thickBot="1" x14ac:dyDescent="0.25">
      <c r="A29" s="296"/>
      <c r="B29" s="180" t="s">
        <v>45</v>
      </c>
      <c r="C29" s="181">
        <f>RANK(S26,S6:S74,0)</f>
        <v>5</v>
      </c>
      <c r="D29" s="181">
        <f t="shared" ref="D29:L29" si="5">RANK(T26,T6:T74,0)</f>
        <v>8</v>
      </c>
      <c r="E29" s="181">
        <f t="shared" si="5"/>
        <v>8</v>
      </c>
      <c r="F29" s="181">
        <f t="shared" si="5"/>
        <v>3</v>
      </c>
      <c r="G29" s="181">
        <f t="shared" si="5"/>
        <v>7</v>
      </c>
      <c r="H29" s="181">
        <f t="shared" si="5"/>
        <v>6</v>
      </c>
      <c r="I29" s="181">
        <f t="shared" si="5"/>
        <v>4</v>
      </c>
      <c r="J29" s="181">
        <f t="shared" si="5"/>
        <v>5</v>
      </c>
      <c r="K29" s="181">
        <f t="shared" si="5"/>
        <v>5</v>
      </c>
      <c r="L29" s="181">
        <f t="shared" si="5"/>
        <v>5</v>
      </c>
      <c r="M29" s="172"/>
      <c r="N29" s="172"/>
      <c r="O29" s="182">
        <f>IF(O27&gt;0, O27*263.15, "0")</f>
        <v>7499.7749999999996</v>
      </c>
      <c r="P29" s="183" t="s">
        <v>49</v>
      </c>
      <c r="R29" s="246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</row>
    <row r="30" spans="1:28" x14ac:dyDescent="0.2">
      <c r="A30" s="291" t="s">
        <v>142</v>
      </c>
      <c r="B30" s="164" t="s">
        <v>4</v>
      </c>
      <c r="C30" s="165">
        <v>7</v>
      </c>
      <c r="D30" s="165">
        <v>7</v>
      </c>
      <c r="E30" s="165">
        <v>2</v>
      </c>
      <c r="F30" s="165">
        <v>5</v>
      </c>
      <c r="G30" s="165">
        <v>2</v>
      </c>
      <c r="H30" s="165">
        <v>3</v>
      </c>
      <c r="I30" s="165">
        <v>10</v>
      </c>
      <c r="J30" s="165">
        <v>10</v>
      </c>
      <c r="K30" s="165">
        <v>6</v>
      </c>
      <c r="L30" s="165">
        <v>7</v>
      </c>
      <c r="M30" s="166"/>
      <c r="N30" s="165"/>
      <c r="O30" s="167">
        <f>SUM(C31:L31)</f>
        <v>25.5</v>
      </c>
      <c r="P30" s="168" t="s">
        <v>46</v>
      </c>
      <c r="R30" s="282" t="s">
        <v>142</v>
      </c>
      <c r="S30" s="236">
        <f>IF(COUNT(C31:C31) &gt; 2, SUM(C31:C31)-MIN(C31:C31)-SMALL(C31:C31,2), SUM(C31:C31))</f>
        <v>2</v>
      </c>
      <c r="T30" s="236">
        <f>IF(COUNT(C31:D31) &gt; 2, SUM(C31:D31)-MIN(C31:D31)-SMALL(C31:D31,2), SUM(C31:D31))</f>
        <v>4</v>
      </c>
      <c r="U30" s="236">
        <f>IF(COUNT(C31:E31) &gt; 2, SUM(C31:E31)-MIN(C31:E31)-SMALL(C31:E31,2), SUM(C31:E31))</f>
        <v>4.5</v>
      </c>
      <c r="V30" s="236">
        <f>IF(COUNT(C31:F31) &gt; 2, SUM(C31:F31)-MIN(C31:F31)-SMALL(C31:F31,2), SUM(C31:F31))</f>
        <v>7.5</v>
      </c>
      <c r="W30" s="236">
        <f>IF(COUNT(C31:G31) &gt; 2, SUM(C31:G31)-MIN(C31:G31)-SMALL(C31:G31,2), SUM(C31:G31))</f>
        <v>12</v>
      </c>
      <c r="X30" s="236">
        <f>IF(COUNT(C31:H31) &gt; 2, SUM(C31:H31)-MIN(C31:H31)-SMALL(C31:H31,2), SUM(C31:H31))</f>
        <v>16</v>
      </c>
      <c r="Y30" s="236">
        <f>IF(COUNT(C31:I31) &gt; 2, SUM(C31:I31)-MIN(C31:I31)-SMALL(C31:I31,2), SUM(C31:I31))</f>
        <v>18</v>
      </c>
      <c r="Z30" s="236">
        <f>IF(COUNT(C31:J31) &gt; 2, SUM(C31:J31)-MIN(C31:J31)-SMALL(C31:J31,2), SUM(C31:J31))</f>
        <v>20</v>
      </c>
      <c r="AA30" s="236">
        <f>IF(COUNT(C31:K31) &gt; 2, SUM(C31:K31)-MIN(C31:K31)-SMALL(C31:K31,2), SUM(C31:K31))</f>
        <v>22.5</v>
      </c>
      <c r="AB30" s="236">
        <f>IF(COUNT(C31:L31) &gt; 2, SUM(C31:L31)-MIN(C31:L31)-SMALL(C31:L31,2), SUM(C31:L31))</f>
        <v>24.5</v>
      </c>
    </row>
    <row r="31" spans="1:28" x14ac:dyDescent="0.2">
      <c r="A31" s="292"/>
      <c r="B31" s="112" t="s">
        <v>5</v>
      </c>
      <c r="C31" s="113">
        <v>2</v>
      </c>
      <c r="D31" s="113">
        <v>2</v>
      </c>
      <c r="E31" s="113">
        <v>4.5</v>
      </c>
      <c r="F31" s="113">
        <v>3</v>
      </c>
      <c r="G31" s="113">
        <v>4.5</v>
      </c>
      <c r="H31" s="113">
        <v>4</v>
      </c>
      <c r="I31" s="113">
        <v>0.5</v>
      </c>
      <c r="J31" s="113">
        <v>0.5</v>
      </c>
      <c r="K31" s="113">
        <v>2.5</v>
      </c>
      <c r="L31" s="113">
        <v>2</v>
      </c>
      <c r="M31" s="114"/>
      <c r="N31" s="114"/>
      <c r="O31" s="110">
        <f>IF(COUNT(C31:L31) &gt; 2, SUM(C31:L31)-MIN(C31:L31)-SMALL(C31:L31,2), SUM(C31:L31))</f>
        <v>24.5</v>
      </c>
      <c r="P31" s="169" t="s">
        <v>57</v>
      </c>
      <c r="R31" s="283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</row>
    <row r="32" spans="1:28" x14ac:dyDescent="0.2">
      <c r="A32" s="292"/>
      <c r="B32" s="112" t="s">
        <v>6</v>
      </c>
      <c r="C32" s="36"/>
      <c r="D32" s="36"/>
      <c r="E32" s="36">
        <v>60</v>
      </c>
      <c r="F32" s="36"/>
      <c r="G32" s="36">
        <v>60</v>
      </c>
      <c r="H32" s="36">
        <v>30</v>
      </c>
      <c r="I32" s="36"/>
      <c r="J32" s="36"/>
      <c r="K32" s="36"/>
      <c r="L32" s="36"/>
      <c r="M32" s="59"/>
      <c r="N32" s="59"/>
      <c r="O32" s="100">
        <f>SUM(C32:M32)</f>
        <v>150</v>
      </c>
      <c r="P32" s="169" t="s">
        <v>48</v>
      </c>
      <c r="R32" s="283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</row>
    <row r="33" spans="1:28" ht="13.5" thickBot="1" x14ac:dyDescent="0.25">
      <c r="A33" s="293"/>
      <c r="B33" s="170" t="s">
        <v>45</v>
      </c>
      <c r="C33" s="171">
        <f>RANK(S30,S6:S74,0)</f>
        <v>7</v>
      </c>
      <c r="D33" s="171">
        <f t="shared" ref="D33:L33" si="6">RANK(T30,T6:T74,0)</f>
        <v>7</v>
      </c>
      <c r="E33" s="171">
        <f t="shared" si="6"/>
        <v>4</v>
      </c>
      <c r="F33" s="171">
        <f t="shared" si="6"/>
        <v>7</v>
      </c>
      <c r="G33" s="171">
        <f t="shared" si="6"/>
        <v>4</v>
      </c>
      <c r="H33" s="171">
        <f t="shared" si="6"/>
        <v>3</v>
      </c>
      <c r="I33" s="171">
        <f t="shared" si="6"/>
        <v>6</v>
      </c>
      <c r="J33" s="171">
        <f t="shared" si="6"/>
        <v>6</v>
      </c>
      <c r="K33" s="171">
        <f t="shared" si="6"/>
        <v>6</v>
      </c>
      <c r="L33" s="171">
        <f t="shared" si="6"/>
        <v>6</v>
      </c>
      <c r="M33" s="172"/>
      <c r="N33" s="172"/>
      <c r="O33" s="173">
        <f>IF(O31&gt;0, O31*263.15, "0")</f>
        <v>6447.1749999999993</v>
      </c>
      <c r="P33" s="174" t="s">
        <v>49</v>
      </c>
      <c r="R33" s="284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</row>
    <row r="34" spans="1:28" x14ac:dyDescent="0.2">
      <c r="A34" s="294" t="s">
        <v>158</v>
      </c>
      <c r="B34" s="175" t="s">
        <v>4</v>
      </c>
      <c r="C34" s="184">
        <v>10</v>
      </c>
      <c r="D34" s="184">
        <v>8</v>
      </c>
      <c r="E34" s="184">
        <v>6</v>
      </c>
      <c r="F34" s="184">
        <v>7</v>
      </c>
      <c r="G34" s="184">
        <v>7</v>
      </c>
      <c r="H34" s="184">
        <v>1</v>
      </c>
      <c r="I34" s="184">
        <v>6</v>
      </c>
      <c r="J34" s="184">
        <v>6</v>
      </c>
      <c r="K34" s="184">
        <v>7</v>
      </c>
      <c r="L34" s="184">
        <v>5</v>
      </c>
      <c r="M34" s="166"/>
      <c r="N34" s="176"/>
      <c r="O34" s="177">
        <f>SUM(C35:L35)</f>
        <v>23.5</v>
      </c>
      <c r="P34" s="178" t="s">
        <v>46</v>
      </c>
      <c r="R34" s="244" t="s">
        <v>158</v>
      </c>
      <c r="S34" s="236">
        <f>IF(COUNT(C35:C35) &gt; 2, SUM(C35:C35)-MIN(C35:C35)-SMALL(C35:C35,2), SUM(C35:C35))</f>
        <v>0.5</v>
      </c>
      <c r="T34" s="236">
        <f>IF(COUNT(C35:D35) &gt; 2, SUM(C35:D35)-MIN(C35:D35)-SMALL(C35:D35,2), SUM(C35:D35))</f>
        <v>2</v>
      </c>
      <c r="U34" s="236">
        <f>IF(COUNT(C35:E35) &gt; 2, SUM(C35:E35)-MIN(C35:E35)-SMALL(C35:E35,2), SUM(C35:E35))</f>
        <v>2.5</v>
      </c>
      <c r="V34" s="236">
        <f>IF(COUNT(C35:F35) &gt; 2, SUM(C35:F35)-MIN(C35:F35)-SMALL(C35:F35,2), SUM(C35:F35))</f>
        <v>4.5</v>
      </c>
      <c r="W34" s="236">
        <f>IF(COUNT(C35:G35) &gt; 2, SUM(C35:G35)-MIN(C35:G35)-SMALL(C35:G35,2), SUM(C35:G35))</f>
        <v>6.5</v>
      </c>
      <c r="X34" s="236">
        <f>IF(COUNT(C35:H35) &gt; 2, SUM(C35:H35)-MIN(C35:H35)-SMALL(C35:H35,2), SUM(C35:H35))</f>
        <v>11.5</v>
      </c>
      <c r="Y34" s="236">
        <f>IF(COUNT(C35:I35) &gt; 2, SUM(C35:I35)-MIN(C35:I35)-SMALL(C35:I35,2), SUM(C35:I35))</f>
        <v>14</v>
      </c>
      <c r="Z34" s="236">
        <f>IF(COUNT(C35:J35) &gt; 2, SUM(C35:J35)-MIN(C35:J35)-SMALL(C35:J35,2), SUM(C35:J35))</f>
        <v>16.5</v>
      </c>
      <c r="AA34" s="236">
        <f>IF(COUNT(C35:K35) &gt; 2, SUM(C35:K35)-MIN(C35:K35)-SMALL(C35:K35,2), SUM(C35:K35))</f>
        <v>18.5</v>
      </c>
      <c r="AB34" s="236">
        <f>IF(COUNT(C35:L35) &gt; 2, SUM(C35:L35)-MIN(C35:L35)-SMALL(C35:L35,2), SUM(C35:L35))</f>
        <v>21.5</v>
      </c>
    </row>
    <row r="35" spans="1:28" x14ac:dyDescent="0.2">
      <c r="A35" s="295"/>
      <c r="B35" s="128" t="s">
        <v>5</v>
      </c>
      <c r="C35" s="117">
        <v>0.5</v>
      </c>
      <c r="D35" s="117">
        <v>1.5</v>
      </c>
      <c r="E35" s="117">
        <v>2.5</v>
      </c>
      <c r="F35" s="117">
        <v>2</v>
      </c>
      <c r="G35" s="117">
        <v>2</v>
      </c>
      <c r="H35" s="117">
        <v>5</v>
      </c>
      <c r="I35" s="117">
        <v>2.5</v>
      </c>
      <c r="J35" s="117">
        <v>2.5</v>
      </c>
      <c r="K35" s="117">
        <v>2</v>
      </c>
      <c r="L35" s="117">
        <v>3</v>
      </c>
      <c r="M35" s="109"/>
      <c r="N35" s="109"/>
      <c r="O35" s="126">
        <f>IF(COUNT(C35:L35) &gt; 2, SUM(C35:L35)-MIN(C35:L35)-SMALL(C35:L35,2), SUM(C35:L35))</f>
        <v>21.5</v>
      </c>
      <c r="P35" s="179" t="s">
        <v>57</v>
      </c>
      <c r="R35" s="245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</row>
    <row r="36" spans="1:28" x14ac:dyDescent="0.2">
      <c r="A36" s="295"/>
      <c r="B36" s="128" t="s">
        <v>6</v>
      </c>
      <c r="C36" s="36"/>
      <c r="D36" s="36"/>
      <c r="E36" s="36"/>
      <c r="F36" s="36"/>
      <c r="G36" s="36"/>
      <c r="H36" s="36">
        <v>90</v>
      </c>
      <c r="I36" s="36"/>
      <c r="J36" s="36"/>
      <c r="K36" s="36"/>
      <c r="L36" s="36"/>
      <c r="M36" s="38"/>
      <c r="N36" s="38"/>
      <c r="O36" s="99">
        <f>SUM(C36:M36)</f>
        <v>90</v>
      </c>
      <c r="P36" s="179" t="s">
        <v>48</v>
      </c>
      <c r="R36" s="245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</row>
    <row r="37" spans="1:28" ht="13.5" thickBot="1" x14ac:dyDescent="0.25">
      <c r="A37" s="296"/>
      <c r="B37" s="180" t="s">
        <v>45</v>
      </c>
      <c r="C37" s="171">
        <f>RANK(S34,S6:S74,0)</f>
        <v>10</v>
      </c>
      <c r="D37" s="171">
        <f t="shared" ref="D37:L37" si="7">RANK(T34,T6:T74,0)</f>
        <v>9</v>
      </c>
      <c r="E37" s="171">
        <f t="shared" si="7"/>
        <v>10</v>
      </c>
      <c r="F37" s="171">
        <f t="shared" si="7"/>
        <v>9</v>
      </c>
      <c r="G37" s="171">
        <f t="shared" si="7"/>
        <v>10</v>
      </c>
      <c r="H37" s="171">
        <f t="shared" si="7"/>
        <v>8</v>
      </c>
      <c r="I37" s="171">
        <f t="shared" si="7"/>
        <v>8</v>
      </c>
      <c r="J37" s="171">
        <f t="shared" si="7"/>
        <v>8</v>
      </c>
      <c r="K37" s="171">
        <f t="shared" si="7"/>
        <v>9</v>
      </c>
      <c r="L37" s="171">
        <f t="shared" si="7"/>
        <v>7</v>
      </c>
      <c r="M37" s="172"/>
      <c r="N37" s="172"/>
      <c r="O37" s="182">
        <f>IF(O35&gt;0, O35*263.15, "0")</f>
        <v>5657.7249999999995</v>
      </c>
      <c r="P37" s="183" t="s">
        <v>49</v>
      </c>
      <c r="R37" s="24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</row>
    <row r="38" spans="1:28" x14ac:dyDescent="0.2">
      <c r="A38" s="297" t="s">
        <v>90</v>
      </c>
      <c r="B38" s="164" t="s">
        <v>4</v>
      </c>
      <c r="C38" s="187">
        <v>6</v>
      </c>
      <c r="D38" s="187">
        <v>1</v>
      </c>
      <c r="E38" s="187">
        <v>3</v>
      </c>
      <c r="F38" s="187">
        <v>3</v>
      </c>
      <c r="G38" s="187">
        <v>9</v>
      </c>
      <c r="H38" s="187">
        <v>9</v>
      </c>
      <c r="I38" s="187">
        <v>3</v>
      </c>
      <c r="J38" s="187">
        <v>3</v>
      </c>
      <c r="K38" s="187">
        <v>4</v>
      </c>
      <c r="L38" s="187">
        <v>1</v>
      </c>
      <c r="M38" s="185"/>
      <c r="N38" s="184"/>
      <c r="O38" s="167">
        <f>SUM(C39:L39)</f>
        <v>34</v>
      </c>
      <c r="P38" s="168" t="s">
        <v>46</v>
      </c>
      <c r="R38" s="278" t="s">
        <v>90</v>
      </c>
      <c r="S38" s="236">
        <f>IF(COUNT(C39:C39) &gt; 2, SUM(C39:C39)-MIN(C39:C39)-SMALL(C39:C39,2), SUM(C39:C39))</f>
        <v>2.5</v>
      </c>
      <c r="T38" s="236">
        <f>IF(COUNT(C39:D39) &gt; 2, SUM(C39:D39)-MIN(C39:D39)-SMALL(C39:D39,2), SUM(C39:D39))</f>
        <v>7.5</v>
      </c>
      <c r="U38" s="236">
        <f>IF(COUNT(C39:E39) &gt; 2, SUM(C39:E39)-MIN(C39:E39)-SMALL(C39:E39,2), SUM(C39:E39))</f>
        <v>5</v>
      </c>
      <c r="V38" s="236">
        <f>IF(COUNT(C39:F39) &gt; 2, SUM(C39:F39)-MIN(C39:F39)-SMALL(C39:F39,2), SUM(C39:F39))</f>
        <v>9</v>
      </c>
      <c r="W38" s="236">
        <f>IF(COUNT(C39:G39) &gt; 2, SUM(C39:G39)-MIN(C39:G39)-SMALL(C39:G39,2), SUM(C39:G39))</f>
        <v>13</v>
      </c>
      <c r="X38" s="236">
        <f>IF(COUNT(C39:H39) &gt; 2, SUM(C39:H39)-MIN(C39:H39)-SMALL(C39:H39,2), SUM(C39:H39))</f>
        <v>15.5</v>
      </c>
      <c r="Y38" s="236">
        <f>IF(COUNT(C39:I39) &gt; 2, SUM(C39:I39)-MIN(C39:I39)-SMALL(C39:I39,2), SUM(C39:I39))</f>
        <v>19.5</v>
      </c>
      <c r="Z38" s="236">
        <f>IF(COUNT(C39:J39) &gt; 2, SUM(C39:J39)-MIN(C39:J39)-SMALL(C39:J39,2), SUM(C39:J39))</f>
        <v>23.5</v>
      </c>
      <c r="AA38" s="236">
        <f>IF(COUNT(C39:K39) &gt; 2, SUM(C39:K39)-MIN(C39:K39)-SMALL(C39:K39,2), SUM(C39:K39))</f>
        <v>27</v>
      </c>
      <c r="AB38" s="236">
        <f>IF(COUNT(C39:L39) &gt; 2, SUM(C39:L39)-MIN(C39:L39)-SMALL(C39:L39,2), SUM(C39:L39))</f>
        <v>32</v>
      </c>
    </row>
    <row r="39" spans="1:28" x14ac:dyDescent="0.2">
      <c r="A39" s="298"/>
      <c r="B39" s="135" t="s">
        <v>5</v>
      </c>
      <c r="C39" s="131">
        <v>2.5</v>
      </c>
      <c r="D39" s="131">
        <v>5</v>
      </c>
      <c r="E39" s="131">
        <v>4</v>
      </c>
      <c r="F39" s="131">
        <v>4</v>
      </c>
      <c r="G39" s="131">
        <v>1</v>
      </c>
      <c r="H39" s="131">
        <v>1</v>
      </c>
      <c r="I39" s="131">
        <v>4</v>
      </c>
      <c r="J39" s="131">
        <v>4</v>
      </c>
      <c r="K39" s="131">
        <v>3.5</v>
      </c>
      <c r="L39" s="131">
        <v>5</v>
      </c>
      <c r="M39" s="118"/>
      <c r="N39" s="118"/>
      <c r="O39" s="110">
        <f>IF(COUNT(C39:L39) &gt; 2, SUM(C39:L39)-MIN(C39:L39)-SMALL(C39:L39,2), SUM(C39:L39))</f>
        <v>32</v>
      </c>
      <c r="P39" s="169" t="s">
        <v>57</v>
      </c>
      <c r="R39" s="279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</row>
    <row r="40" spans="1:28" x14ac:dyDescent="0.2">
      <c r="A40" s="298"/>
      <c r="B40" s="135" t="s">
        <v>6</v>
      </c>
      <c r="C40" s="26"/>
      <c r="D40" s="26">
        <v>120</v>
      </c>
      <c r="E40" s="26">
        <v>30</v>
      </c>
      <c r="F40" s="26">
        <v>30</v>
      </c>
      <c r="G40" s="26"/>
      <c r="H40" s="26"/>
      <c r="I40" s="26">
        <v>30</v>
      </c>
      <c r="J40" s="26"/>
      <c r="K40" s="26"/>
      <c r="L40" s="26">
        <v>90</v>
      </c>
      <c r="M40" s="117">
        <v>250</v>
      </c>
      <c r="N40" s="117"/>
      <c r="O40" s="100">
        <f>SUM(C40:M40)</f>
        <v>550</v>
      </c>
      <c r="P40" s="169" t="s">
        <v>48</v>
      </c>
      <c r="R40" s="279"/>
      <c r="S40" s="236"/>
      <c r="T40" s="236"/>
      <c r="U40" s="236"/>
      <c r="V40" s="236"/>
      <c r="W40" s="236"/>
      <c r="X40" s="236"/>
      <c r="Y40" s="236"/>
      <c r="Z40" s="236"/>
      <c r="AA40" s="236"/>
      <c r="AB40" s="236"/>
    </row>
    <row r="41" spans="1:28" ht="13.5" thickBot="1" x14ac:dyDescent="0.25">
      <c r="A41" s="299"/>
      <c r="B41" s="186" t="s">
        <v>45</v>
      </c>
      <c r="C41" s="181">
        <f>RANK(S38,S6:S74,0)</f>
        <v>6</v>
      </c>
      <c r="D41" s="181">
        <f t="shared" ref="D41:L41" si="8">RANK(T38,T6:T74,0)</f>
        <v>4</v>
      </c>
      <c r="E41" s="181">
        <f t="shared" si="8"/>
        <v>1</v>
      </c>
      <c r="F41" s="181">
        <f t="shared" si="8"/>
        <v>2</v>
      </c>
      <c r="G41" s="181">
        <f t="shared" si="8"/>
        <v>1</v>
      </c>
      <c r="H41" s="181">
        <f t="shared" si="8"/>
        <v>4</v>
      </c>
      <c r="I41" s="181">
        <f t="shared" si="8"/>
        <v>2</v>
      </c>
      <c r="J41" s="181">
        <f t="shared" si="8"/>
        <v>2</v>
      </c>
      <c r="K41" s="181">
        <f t="shared" si="8"/>
        <v>2</v>
      </c>
      <c r="L41" s="181">
        <f t="shared" si="8"/>
        <v>1</v>
      </c>
      <c r="M41" s="172"/>
      <c r="N41" s="172"/>
      <c r="O41" s="173">
        <f>IF(O39&gt;0, O39*263.15, "0")</f>
        <v>8420.7999999999993</v>
      </c>
      <c r="P41" s="174" t="s">
        <v>49</v>
      </c>
      <c r="R41" s="280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</row>
    <row r="42" spans="1:28" x14ac:dyDescent="0.2">
      <c r="A42" s="294" t="s">
        <v>17</v>
      </c>
      <c r="B42" s="175" t="s">
        <v>4</v>
      </c>
      <c r="C42" s="165">
        <v>2</v>
      </c>
      <c r="D42" s="165">
        <v>4</v>
      </c>
      <c r="E42" s="165">
        <v>7</v>
      </c>
      <c r="F42" s="165">
        <v>6</v>
      </c>
      <c r="G42" s="165">
        <v>1</v>
      </c>
      <c r="H42" s="165">
        <v>4</v>
      </c>
      <c r="I42" s="165">
        <v>8</v>
      </c>
      <c r="J42" s="165">
        <v>4</v>
      </c>
      <c r="K42" s="165">
        <v>5</v>
      </c>
      <c r="L42" s="165">
        <v>2</v>
      </c>
      <c r="M42" s="185"/>
      <c r="N42" s="187"/>
      <c r="O42" s="177">
        <f>SUM(C43:L43)</f>
        <v>33.5</v>
      </c>
      <c r="P42" s="178" t="s">
        <v>46</v>
      </c>
      <c r="R42" s="244" t="s">
        <v>17</v>
      </c>
      <c r="S42" s="236">
        <f>IF(COUNT(C43:C43) &gt; 2, SUM(C43:C43)-MIN(C43:C43)-SMALL(C43:C43,2), SUM(C43:C43))</f>
        <v>4.5</v>
      </c>
      <c r="T42" s="236">
        <f>IF(COUNT(C43:D43) &gt; 2, SUM(C43:D43)-MIN(C43:D43)-SMALL(C43:D43,2), SUM(C43:D43))</f>
        <v>8</v>
      </c>
      <c r="U42" s="236">
        <f>IF(COUNT(C43:E43) &gt; 2, SUM(C43:E43)-MIN(C43:E43)-SMALL(C43:E43,2), SUM(C43:E43))</f>
        <v>4.5</v>
      </c>
      <c r="V42" s="236">
        <f>IF(COUNT(C43:F43) &gt; 2, SUM(C43:F43)-MIN(C43:F43)-SMALL(C43:F43,2), SUM(C43:F43))</f>
        <v>8</v>
      </c>
      <c r="W42" s="236">
        <f>IF(COUNT(C43:G43) &gt; 2, SUM(C43:G43)-MIN(C43:G43)-SMALL(C43:G43,2), SUM(C43:G43))</f>
        <v>13</v>
      </c>
      <c r="X42" s="236">
        <f>IF(COUNT(C43:H43) &gt; 2, SUM(C43:H43)-MIN(C43:H43)-SMALL(C43:H43,2), SUM(C43:H43))</f>
        <v>16.5</v>
      </c>
      <c r="Y42" s="236">
        <f>IF(COUNT(C43:I43) &gt; 2, SUM(C43:I43)-MIN(C43:I43)-SMALL(C43:I43,2), SUM(C43:I43))</f>
        <v>19</v>
      </c>
      <c r="Z42" s="236">
        <f>IF(COUNT(C43:J43) &gt; 2, SUM(C43:J43)-MIN(C43:J43)-SMALL(C43:J43,2), SUM(C43:J43))</f>
        <v>22.5</v>
      </c>
      <c r="AA42" s="236">
        <f>IF(COUNT(C43:K43) &gt; 2, SUM(C43:K43)-MIN(C43:K43)-SMALL(C43:K43,2), SUM(C43:K43))</f>
        <v>25.5</v>
      </c>
      <c r="AB42" s="236">
        <f>IF(COUNT(C43:L43) &gt; 2, SUM(C43:L43)-MIN(C43:L43)-SMALL(C43:L43,2), SUM(C43:L43))</f>
        <v>30</v>
      </c>
    </row>
    <row r="43" spans="1:28" x14ac:dyDescent="0.2">
      <c r="A43" s="295"/>
      <c r="B43" s="128" t="s">
        <v>5</v>
      </c>
      <c r="C43" s="108">
        <v>4.5</v>
      </c>
      <c r="D43" s="108">
        <v>3.5</v>
      </c>
      <c r="E43" s="108">
        <v>2</v>
      </c>
      <c r="F43" s="108">
        <v>2.5</v>
      </c>
      <c r="G43" s="108">
        <v>5</v>
      </c>
      <c r="H43" s="108">
        <v>3.5</v>
      </c>
      <c r="I43" s="108">
        <v>1.5</v>
      </c>
      <c r="J43" s="108">
        <v>3.5</v>
      </c>
      <c r="K43" s="108">
        <v>3</v>
      </c>
      <c r="L43" s="108">
        <v>4.5</v>
      </c>
      <c r="M43" s="118"/>
      <c r="N43" s="118"/>
      <c r="O43" s="126">
        <f>IF(COUNT(C43:L43) &gt; 2, SUM(C43:L43)-MIN(C43:L43)-SMALL(C43:L43,2), SUM(C43:L43))</f>
        <v>30</v>
      </c>
      <c r="P43" s="179" t="s">
        <v>57</v>
      </c>
      <c r="R43" s="245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</row>
    <row r="44" spans="1:28" x14ac:dyDescent="0.2">
      <c r="A44" s="295"/>
      <c r="B44" s="128" t="s">
        <v>6</v>
      </c>
      <c r="C44" s="36">
        <v>60</v>
      </c>
      <c r="D44" s="36"/>
      <c r="E44" s="36"/>
      <c r="F44" s="36"/>
      <c r="G44" s="36">
        <v>110</v>
      </c>
      <c r="H44" s="36"/>
      <c r="I44" s="36"/>
      <c r="J44" s="36"/>
      <c r="K44" s="36"/>
      <c r="L44" s="36">
        <v>60</v>
      </c>
      <c r="M44" s="137">
        <v>150</v>
      </c>
      <c r="N44" s="131"/>
      <c r="O44" s="99">
        <f>SUM(C44:M44)</f>
        <v>380</v>
      </c>
      <c r="P44" s="179" t="s">
        <v>48</v>
      </c>
      <c r="R44" s="245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</row>
    <row r="45" spans="1:28" ht="13.5" thickBot="1" x14ac:dyDescent="0.25">
      <c r="A45" s="296"/>
      <c r="B45" s="180" t="s">
        <v>45</v>
      </c>
      <c r="C45" s="171">
        <f>RANK(S42,S6:S74,0)</f>
        <v>2</v>
      </c>
      <c r="D45" s="171">
        <f t="shared" ref="D45:L45" si="9">RANK(T42,T6:T74,0)</f>
        <v>2</v>
      </c>
      <c r="E45" s="171">
        <f t="shared" si="9"/>
        <v>4</v>
      </c>
      <c r="F45" s="171">
        <f t="shared" si="9"/>
        <v>3</v>
      </c>
      <c r="G45" s="171">
        <f t="shared" si="9"/>
        <v>1</v>
      </c>
      <c r="H45" s="171">
        <f t="shared" si="9"/>
        <v>2</v>
      </c>
      <c r="I45" s="171">
        <f t="shared" si="9"/>
        <v>4</v>
      </c>
      <c r="J45" s="171">
        <f t="shared" si="9"/>
        <v>4</v>
      </c>
      <c r="K45" s="171">
        <f t="shared" si="9"/>
        <v>4</v>
      </c>
      <c r="L45" s="171">
        <f t="shared" si="9"/>
        <v>2</v>
      </c>
      <c r="M45" s="172"/>
      <c r="N45" s="172"/>
      <c r="O45" s="182">
        <f>IF(O43&gt;0, O43*263.15, "0")</f>
        <v>7894.4999999999991</v>
      </c>
      <c r="P45" s="183" t="s">
        <v>49</v>
      </c>
      <c r="R45" s="24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</row>
    <row r="46" spans="1:28" x14ac:dyDescent="0.2">
      <c r="R46" s="282"/>
      <c r="S46" s="236"/>
      <c r="T46" s="236"/>
      <c r="U46" s="236"/>
      <c r="V46" s="236"/>
      <c r="W46" s="236"/>
      <c r="X46" s="236"/>
      <c r="Y46" s="236"/>
      <c r="Z46" s="236"/>
      <c r="AA46" s="236"/>
      <c r="AB46" s="236"/>
    </row>
    <row r="47" spans="1:28" x14ac:dyDescent="0.2">
      <c r="R47" s="283"/>
      <c r="S47" s="236"/>
      <c r="T47" s="236"/>
      <c r="U47" s="236"/>
      <c r="V47" s="236"/>
      <c r="W47" s="236"/>
      <c r="X47" s="236"/>
      <c r="Y47" s="236"/>
      <c r="Z47" s="236"/>
      <c r="AA47" s="236"/>
      <c r="AB47" s="236"/>
    </row>
    <row r="48" spans="1:28" x14ac:dyDescent="0.2">
      <c r="R48" s="283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</row>
    <row r="49" spans="18:28" x14ac:dyDescent="0.2">
      <c r="R49" s="284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</row>
    <row r="50" spans="18:28" x14ac:dyDescent="0.2">
      <c r="R50" s="244"/>
      <c r="S50" s="236"/>
      <c r="T50" s="236"/>
      <c r="U50" s="236"/>
      <c r="V50" s="236"/>
      <c r="W50" s="236"/>
      <c r="X50" s="236"/>
      <c r="Y50" s="236"/>
      <c r="Z50" s="236"/>
      <c r="AA50" s="236"/>
      <c r="AB50" s="236"/>
    </row>
    <row r="51" spans="18:28" x14ac:dyDescent="0.2">
      <c r="R51" s="245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</row>
    <row r="52" spans="18:28" x14ac:dyDescent="0.2">
      <c r="R52" s="245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</row>
    <row r="53" spans="18:28" x14ac:dyDescent="0.2">
      <c r="R53" s="246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</row>
    <row r="54" spans="18:28" x14ac:dyDescent="0.2">
      <c r="R54" s="278"/>
      <c r="S54" s="237"/>
      <c r="T54" s="237"/>
      <c r="U54" s="237"/>
      <c r="V54" s="237"/>
      <c r="W54" s="237"/>
      <c r="X54" s="237"/>
      <c r="Y54" s="237"/>
      <c r="Z54" s="237"/>
      <c r="AA54" s="237"/>
      <c r="AB54" s="237"/>
    </row>
    <row r="55" spans="18:28" x14ac:dyDescent="0.2">
      <c r="R55" s="279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</row>
    <row r="56" spans="18:28" x14ac:dyDescent="0.2">
      <c r="R56" s="279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</row>
    <row r="57" spans="18:28" x14ac:dyDescent="0.2">
      <c r="R57" s="280"/>
      <c r="S57" s="239"/>
      <c r="T57" s="239"/>
      <c r="U57" s="239"/>
      <c r="V57" s="239"/>
      <c r="W57" s="239"/>
      <c r="X57" s="239"/>
      <c r="Y57" s="239"/>
      <c r="Z57" s="239"/>
      <c r="AA57" s="239"/>
      <c r="AB57" s="239"/>
    </row>
    <row r="58" spans="18:28" x14ac:dyDescent="0.2">
      <c r="R58" s="309"/>
      <c r="S58" s="237"/>
      <c r="T58" s="237"/>
      <c r="U58" s="237"/>
      <c r="V58" s="237"/>
      <c r="W58" s="237"/>
      <c r="X58" s="237"/>
      <c r="Y58" s="237"/>
      <c r="Z58" s="237"/>
      <c r="AA58" s="237"/>
      <c r="AB58" s="237"/>
    </row>
    <row r="59" spans="18:28" x14ac:dyDescent="0.2">
      <c r="R59" s="310"/>
      <c r="S59" s="238"/>
      <c r="T59" s="238"/>
      <c r="U59" s="238"/>
      <c r="V59" s="238"/>
      <c r="W59" s="238"/>
      <c r="X59" s="238"/>
      <c r="Y59" s="238"/>
      <c r="Z59" s="238"/>
      <c r="AA59" s="238"/>
      <c r="AB59" s="238"/>
    </row>
    <row r="60" spans="18:28" x14ac:dyDescent="0.2">
      <c r="R60" s="310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</row>
    <row r="61" spans="18:28" x14ac:dyDescent="0.2">
      <c r="R61" s="311"/>
      <c r="S61" s="239"/>
      <c r="T61" s="239"/>
      <c r="U61" s="239"/>
      <c r="V61" s="239"/>
      <c r="W61" s="239"/>
      <c r="X61" s="239"/>
      <c r="Y61" s="239"/>
      <c r="Z61" s="239"/>
      <c r="AA61" s="239"/>
      <c r="AB61" s="239"/>
    </row>
    <row r="62" spans="18:28" x14ac:dyDescent="0.2">
      <c r="R62" s="278"/>
      <c r="S62" s="237"/>
      <c r="T62" s="237"/>
      <c r="U62" s="237"/>
      <c r="V62" s="237"/>
      <c r="W62" s="237"/>
      <c r="X62" s="237"/>
      <c r="Y62" s="237"/>
      <c r="Z62" s="237"/>
      <c r="AA62" s="237"/>
      <c r="AB62" s="237"/>
    </row>
    <row r="63" spans="18:28" x14ac:dyDescent="0.2">
      <c r="R63" s="279"/>
      <c r="S63" s="238"/>
      <c r="T63" s="238"/>
      <c r="U63" s="238"/>
      <c r="V63" s="238"/>
      <c r="W63" s="238"/>
      <c r="X63" s="238"/>
      <c r="Y63" s="238"/>
      <c r="Z63" s="238"/>
      <c r="AA63" s="238"/>
      <c r="AB63" s="238"/>
    </row>
    <row r="64" spans="18:28" x14ac:dyDescent="0.2">
      <c r="R64" s="279"/>
      <c r="S64" s="238"/>
      <c r="T64" s="238"/>
      <c r="U64" s="238"/>
      <c r="V64" s="238"/>
      <c r="W64" s="238"/>
      <c r="X64" s="238"/>
      <c r="Y64" s="238"/>
      <c r="Z64" s="238"/>
      <c r="AA64" s="238"/>
      <c r="AB64" s="238"/>
    </row>
    <row r="65" spans="18:28" x14ac:dyDescent="0.2">
      <c r="R65" s="280"/>
      <c r="S65" s="239"/>
      <c r="T65" s="239"/>
      <c r="U65" s="239"/>
      <c r="V65" s="239"/>
      <c r="W65" s="239"/>
      <c r="X65" s="239"/>
      <c r="Y65" s="239"/>
      <c r="Z65" s="239"/>
      <c r="AA65" s="239"/>
      <c r="AB65" s="239"/>
    </row>
    <row r="66" spans="18:28" x14ac:dyDescent="0.2">
      <c r="R66" s="244"/>
      <c r="S66" s="236"/>
      <c r="T66" s="236"/>
      <c r="U66" s="236"/>
      <c r="V66" s="236"/>
      <c r="W66" s="236"/>
      <c r="X66" s="236"/>
      <c r="Y66" s="236"/>
      <c r="Z66" s="236"/>
      <c r="AA66" s="236"/>
      <c r="AB66" s="236"/>
    </row>
    <row r="67" spans="18:28" x14ac:dyDescent="0.2">
      <c r="R67" s="245"/>
      <c r="S67" s="236"/>
      <c r="T67" s="236"/>
      <c r="U67" s="236"/>
      <c r="V67" s="236"/>
      <c r="W67" s="236"/>
      <c r="X67" s="236"/>
      <c r="Y67" s="236"/>
      <c r="Z67" s="236"/>
      <c r="AA67" s="236"/>
      <c r="AB67" s="236"/>
    </row>
    <row r="68" spans="18:28" x14ac:dyDescent="0.2">
      <c r="R68" s="245"/>
      <c r="S68" s="236"/>
      <c r="T68" s="236"/>
      <c r="U68" s="236"/>
      <c r="V68" s="236"/>
      <c r="W68" s="236"/>
      <c r="X68" s="236"/>
      <c r="Y68" s="236"/>
      <c r="Z68" s="236"/>
      <c r="AA68" s="236"/>
      <c r="AB68" s="236"/>
    </row>
    <row r="69" spans="18:28" x14ac:dyDescent="0.2">
      <c r="R69" s="246"/>
      <c r="S69" s="236"/>
      <c r="T69" s="236"/>
      <c r="U69" s="236"/>
      <c r="V69" s="236"/>
      <c r="W69" s="236"/>
      <c r="X69" s="236"/>
      <c r="Y69" s="236"/>
      <c r="Z69" s="236"/>
      <c r="AA69" s="236"/>
      <c r="AB69" s="236"/>
    </row>
    <row r="70" spans="18:28" x14ac:dyDescent="0.2">
      <c r="R70" s="278"/>
      <c r="S70" s="237"/>
      <c r="T70" s="237"/>
      <c r="U70" s="237"/>
      <c r="V70" s="237"/>
      <c r="W70" s="237"/>
      <c r="X70" s="237"/>
      <c r="Y70" s="237"/>
      <c r="Z70" s="237"/>
      <c r="AA70" s="237"/>
      <c r="AB70" s="237"/>
    </row>
    <row r="71" spans="18:28" x14ac:dyDescent="0.2">
      <c r="R71" s="279"/>
      <c r="S71" s="238"/>
      <c r="T71" s="238"/>
      <c r="U71" s="238"/>
      <c r="V71" s="238"/>
      <c r="W71" s="238"/>
      <c r="X71" s="238"/>
      <c r="Y71" s="238"/>
      <c r="Z71" s="238"/>
      <c r="AA71" s="238"/>
      <c r="AB71" s="238"/>
    </row>
    <row r="72" spans="18:28" x14ac:dyDescent="0.2">
      <c r="R72" s="279"/>
      <c r="S72" s="238"/>
      <c r="T72" s="238"/>
      <c r="U72" s="238"/>
      <c r="V72" s="238"/>
      <c r="W72" s="238"/>
      <c r="X72" s="238"/>
      <c r="Y72" s="238"/>
      <c r="Z72" s="238"/>
      <c r="AA72" s="238"/>
      <c r="AB72" s="238"/>
    </row>
    <row r="73" spans="18:28" x14ac:dyDescent="0.2">
      <c r="R73" s="280"/>
      <c r="S73" s="239"/>
      <c r="T73" s="239"/>
      <c r="U73" s="239"/>
      <c r="V73" s="239"/>
      <c r="W73" s="239"/>
      <c r="X73" s="239"/>
      <c r="Y73" s="239"/>
      <c r="Z73" s="239"/>
      <c r="AA73" s="239"/>
      <c r="AB73" s="239"/>
    </row>
    <row r="74" spans="18:28" x14ac:dyDescent="0.2">
      <c r="R74" s="309"/>
      <c r="S74" s="237"/>
      <c r="T74" s="237"/>
      <c r="U74" s="237"/>
      <c r="V74" s="237"/>
      <c r="W74" s="237"/>
      <c r="X74" s="237"/>
      <c r="Y74" s="237"/>
      <c r="Z74" s="237"/>
      <c r="AA74" s="237"/>
      <c r="AB74" s="237"/>
    </row>
    <row r="75" spans="18:28" x14ac:dyDescent="0.2">
      <c r="R75" s="310"/>
      <c r="S75" s="238"/>
      <c r="T75" s="238"/>
      <c r="U75" s="238"/>
      <c r="V75" s="238"/>
      <c r="W75" s="238"/>
      <c r="X75" s="238"/>
      <c r="Y75" s="238"/>
      <c r="Z75" s="238"/>
      <c r="AA75" s="238"/>
      <c r="AB75" s="238"/>
    </row>
    <row r="76" spans="18:28" x14ac:dyDescent="0.2">
      <c r="R76" s="310"/>
      <c r="S76" s="238"/>
      <c r="T76" s="238"/>
      <c r="U76" s="238"/>
      <c r="V76" s="238"/>
      <c r="W76" s="238"/>
      <c r="X76" s="238"/>
      <c r="Y76" s="238"/>
      <c r="Z76" s="238"/>
      <c r="AA76" s="238"/>
      <c r="AB76" s="238"/>
    </row>
    <row r="77" spans="18:28" x14ac:dyDescent="0.2">
      <c r="R77" s="311"/>
      <c r="S77" s="239"/>
      <c r="T77" s="239"/>
      <c r="U77" s="239"/>
      <c r="V77" s="239"/>
      <c r="W77" s="239"/>
      <c r="X77" s="239"/>
      <c r="Y77" s="239"/>
      <c r="Z77" s="239"/>
      <c r="AA77" s="239"/>
      <c r="AB77" s="239"/>
    </row>
  </sheetData>
  <mergeCells count="210">
    <mergeCell ref="A1:E1"/>
    <mergeCell ref="A5:B5"/>
    <mergeCell ref="A6:A9"/>
    <mergeCell ref="R6:R9"/>
    <mergeCell ref="S6:S9"/>
    <mergeCell ref="T6:T9"/>
    <mergeCell ref="A14:A17"/>
    <mergeCell ref="R14:R17"/>
    <mergeCell ref="S14:S17"/>
    <mergeCell ref="T14:T17"/>
    <mergeCell ref="U14:U17"/>
    <mergeCell ref="V14:V17"/>
    <mergeCell ref="AA6:AA9"/>
    <mergeCell ref="AB6:AB9"/>
    <mergeCell ref="A10:A13"/>
    <mergeCell ref="R10:R13"/>
    <mergeCell ref="S10:S13"/>
    <mergeCell ref="T10:T13"/>
    <mergeCell ref="U10:U13"/>
    <mergeCell ref="V10:V13"/>
    <mergeCell ref="W10:W13"/>
    <mergeCell ref="X10:X13"/>
    <mergeCell ref="U6:U9"/>
    <mergeCell ref="V6:V9"/>
    <mergeCell ref="W6:W9"/>
    <mergeCell ref="X6:X9"/>
    <mergeCell ref="Y6:Y9"/>
    <mergeCell ref="Z6:Z9"/>
    <mergeCell ref="W14:W17"/>
    <mergeCell ref="X14:X17"/>
    <mergeCell ref="Y14:Y17"/>
    <mergeCell ref="Z14:Z17"/>
    <mergeCell ref="AA14:AA17"/>
    <mergeCell ref="AB14:AB17"/>
    <mergeCell ref="Y10:Y13"/>
    <mergeCell ref="Z10:Z13"/>
    <mergeCell ref="AA10:AA13"/>
    <mergeCell ref="AB10:AB13"/>
    <mergeCell ref="W18:W21"/>
    <mergeCell ref="X18:X21"/>
    <mergeCell ref="Y18:Y21"/>
    <mergeCell ref="Z18:Z21"/>
    <mergeCell ref="AA18:AA21"/>
    <mergeCell ref="AB18:AB21"/>
    <mergeCell ref="A18:A21"/>
    <mergeCell ref="R18:R21"/>
    <mergeCell ref="S18:S21"/>
    <mergeCell ref="T18:T21"/>
    <mergeCell ref="U18:U21"/>
    <mergeCell ref="V18:V21"/>
    <mergeCell ref="W22:W25"/>
    <mergeCell ref="X22:X25"/>
    <mergeCell ref="Y22:Y25"/>
    <mergeCell ref="Z22:Z25"/>
    <mergeCell ref="AA22:AA25"/>
    <mergeCell ref="AB22:AB25"/>
    <mergeCell ref="A22:A25"/>
    <mergeCell ref="R22:R25"/>
    <mergeCell ref="S22:S25"/>
    <mergeCell ref="T22:T25"/>
    <mergeCell ref="U22:U25"/>
    <mergeCell ref="V22:V25"/>
    <mergeCell ref="W26:W29"/>
    <mergeCell ref="X26:X29"/>
    <mergeCell ref="Y26:Y29"/>
    <mergeCell ref="Z26:Z29"/>
    <mergeCell ref="AA26:AA29"/>
    <mergeCell ref="AB26:AB29"/>
    <mergeCell ref="A26:A29"/>
    <mergeCell ref="R26:R29"/>
    <mergeCell ref="S26:S29"/>
    <mergeCell ref="T26:T29"/>
    <mergeCell ref="U26:U29"/>
    <mergeCell ref="V26:V29"/>
    <mergeCell ref="W30:W33"/>
    <mergeCell ref="X30:X33"/>
    <mergeCell ref="Y30:Y33"/>
    <mergeCell ref="Z30:Z33"/>
    <mergeCell ref="AA30:AA33"/>
    <mergeCell ref="AB30:AB33"/>
    <mergeCell ref="A30:A33"/>
    <mergeCell ref="R30:R33"/>
    <mergeCell ref="S30:S33"/>
    <mergeCell ref="T30:T33"/>
    <mergeCell ref="U30:U33"/>
    <mergeCell ref="V30:V33"/>
    <mergeCell ref="W34:W37"/>
    <mergeCell ref="X34:X37"/>
    <mergeCell ref="Y34:Y37"/>
    <mergeCell ref="Z34:Z37"/>
    <mergeCell ref="AA34:AA37"/>
    <mergeCell ref="AB34:AB37"/>
    <mergeCell ref="A34:A37"/>
    <mergeCell ref="R34:R37"/>
    <mergeCell ref="S34:S37"/>
    <mergeCell ref="T34:T37"/>
    <mergeCell ref="U34:U37"/>
    <mergeCell ref="V34:V37"/>
    <mergeCell ref="W38:W41"/>
    <mergeCell ref="X38:X41"/>
    <mergeCell ref="Y38:Y41"/>
    <mergeCell ref="Z38:Z41"/>
    <mergeCell ref="AA38:AA41"/>
    <mergeCell ref="AB38:AB41"/>
    <mergeCell ref="A38:A41"/>
    <mergeCell ref="R38:R41"/>
    <mergeCell ref="S38:S41"/>
    <mergeCell ref="T38:T41"/>
    <mergeCell ref="U38:U41"/>
    <mergeCell ref="V38:V41"/>
    <mergeCell ref="W42:W45"/>
    <mergeCell ref="X42:X45"/>
    <mergeCell ref="Y42:Y45"/>
    <mergeCell ref="Z42:Z45"/>
    <mergeCell ref="AA42:AA45"/>
    <mergeCell ref="AB42:AB45"/>
    <mergeCell ref="A42:A45"/>
    <mergeCell ref="R42:R45"/>
    <mergeCell ref="S42:S45"/>
    <mergeCell ref="T42:T45"/>
    <mergeCell ref="U42:U45"/>
    <mergeCell ref="V42:V45"/>
    <mergeCell ref="W46:W49"/>
    <mergeCell ref="X46:X49"/>
    <mergeCell ref="Y46:Y49"/>
    <mergeCell ref="Z46:Z49"/>
    <mergeCell ref="AA46:AA49"/>
    <mergeCell ref="AB46:AB49"/>
    <mergeCell ref="R46:R49"/>
    <mergeCell ref="S46:S49"/>
    <mergeCell ref="T46:T49"/>
    <mergeCell ref="U46:U49"/>
    <mergeCell ref="V46:V49"/>
    <mergeCell ref="W50:W53"/>
    <mergeCell ref="X50:X53"/>
    <mergeCell ref="Y50:Y53"/>
    <mergeCell ref="Z50:Z53"/>
    <mergeCell ref="AA50:AA53"/>
    <mergeCell ref="AB50:AB53"/>
    <mergeCell ref="R50:R53"/>
    <mergeCell ref="S50:S53"/>
    <mergeCell ref="T50:T53"/>
    <mergeCell ref="U50:U53"/>
    <mergeCell ref="V50:V53"/>
    <mergeCell ref="W54:W57"/>
    <mergeCell ref="X54:X57"/>
    <mergeCell ref="Y54:Y57"/>
    <mergeCell ref="Z54:Z57"/>
    <mergeCell ref="AA54:AA57"/>
    <mergeCell ref="AB54:AB57"/>
    <mergeCell ref="R54:R57"/>
    <mergeCell ref="S54:S57"/>
    <mergeCell ref="T54:T57"/>
    <mergeCell ref="U54:U57"/>
    <mergeCell ref="V54:V57"/>
    <mergeCell ref="W58:W61"/>
    <mergeCell ref="X58:X61"/>
    <mergeCell ref="Y58:Y61"/>
    <mergeCell ref="Z58:Z61"/>
    <mergeCell ref="AA58:AA61"/>
    <mergeCell ref="AB58:AB61"/>
    <mergeCell ref="R58:R61"/>
    <mergeCell ref="S58:S61"/>
    <mergeCell ref="T58:T61"/>
    <mergeCell ref="U58:U61"/>
    <mergeCell ref="V58:V61"/>
    <mergeCell ref="W62:W65"/>
    <mergeCell ref="X62:X65"/>
    <mergeCell ref="Y62:Y65"/>
    <mergeCell ref="Z62:Z65"/>
    <mergeCell ref="AA62:AA65"/>
    <mergeCell ref="AB62:AB65"/>
    <mergeCell ref="R62:R65"/>
    <mergeCell ref="S62:S65"/>
    <mergeCell ref="T62:T65"/>
    <mergeCell ref="U62:U65"/>
    <mergeCell ref="V62:V65"/>
    <mergeCell ref="W66:W69"/>
    <mergeCell ref="X66:X69"/>
    <mergeCell ref="Y66:Y69"/>
    <mergeCell ref="Z66:Z69"/>
    <mergeCell ref="AA66:AA69"/>
    <mergeCell ref="AB66:AB69"/>
    <mergeCell ref="R66:R69"/>
    <mergeCell ref="S66:S69"/>
    <mergeCell ref="T66:T69"/>
    <mergeCell ref="U66:U69"/>
    <mergeCell ref="V66:V69"/>
    <mergeCell ref="W70:W73"/>
    <mergeCell ref="X70:X73"/>
    <mergeCell ref="Y70:Y73"/>
    <mergeCell ref="Z70:Z73"/>
    <mergeCell ref="AA70:AA73"/>
    <mergeCell ref="AB70:AB73"/>
    <mergeCell ref="R70:R73"/>
    <mergeCell ref="S70:S73"/>
    <mergeCell ref="T70:T73"/>
    <mergeCell ref="U70:U73"/>
    <mergeCell ref="V70:V73"/>
    <mergeCell ref="W74:W77"/>
    <mergeCell ref="X74:X77"/>
    <mergeCell ref="Y74:Y77"/>
    <mergeCell ref="Z74:Z77"/>
    <mergeCell ref="AA74:AA77"/>
    <mergeCell ref="AB74:AB77"/>
    <mergeCell ref="R74:R77"/>
    <mergeCell ref="S74:S77"/>
    <mergeCell ref="T74:T77"/>
    <mergeCell ref="U74:U77"/>
    <mergeCell ref="V74:V7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B80"/>
  <sheetViews>
    <sheetView zoomScale="85" zoomScaleNormal="85" workbookViewId="0">
      <selection activeCell="A76" sqref="A6:A79"/>
    </sheetView>
  </sheetViews>
  <sheetFormatPr defaultColWidth="8.7109375" defaultRowHeight="12.75" x14ac:dyDescent="0.2"/>
  <cols>
    <col min="1" max="1" width="17.28515625" style="101" customWidth="1"/>
    <col min="2" max="2" width="8.7109375" style="101"/>
    <col min="3" max="15" width="8.7109375" style="101" customWidth="1"/>
    <col min="16" max="16" width="26.85546875" style="101" bestFit="1" customWidth="1"/>
    <col min="17" max="17" width="8.7109375" style="101" customWidth="1"/>
    <col min="18" max="18" width="8.7109375" style="101" hidden="1" customWidth="1"/>
    <col min="19" max="27" width="7.140625" style="101" hidden="1" customWidth="1"/>
    <col min="28" max="28" width="8.28515625" style="101" hidden="1" customWidth="1"/>
    <col min="29" max="16384" width="8.7109375" style="101"/>
  </cols>
  <sheetData>
    <row r="1" spans="1:28" ht="20.25" x14ac:dyDescent="0.3">
      <c r="A1" s="258" t="s">
        <v>10</v>
      </c>
      <c r="B1" s="258"/>
      <c r="C1" s="258"/>
      <c r="D1" s="258"/>
      <c r="E1" s="258"/>
      <c r="O1" s="195"/>
    </row>
    <row r="2" spans="1:28" ht="10.5" customHeight="1" x14ac:dyDescent="0.3">
      <c r="A2" s="103"/>
      <c r="O2" s="195"/>
    </row>
    <row r="3" spans="1:28" x14ac:dyDescent="0.2">
      <c r="A3" s="104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28" x14ac:dyDescent="0.2">
      <c r="C4" s="195">
        <v>1</v>
      </c>
      <c r="D4" s="195">
        <v>2</v>
      </c>
      <c r="E4" s="195">
        <v>3</v>
      </c>
      <c r="F4" s="195">
        <v>4</v>
      </c>
      <c r="G4" s="195">
        <v>5</v>
      </c>
      <c r="H4" s="195">
        <v>6</v>
      </c>
      <c r="I4" s="195">
        <v>7</v>
      </c>
      <c r="J4" s="195">
        <v>8</v>
      </c>
      <c r="K4" s="195">
        <v>9</v>
      </c>
      <c r="L4" s="195">
        <v>10</v>
      </c>
      <c r="M4" s="195" t="s">
        <v>116</v>
      </c>
      <c r="N4" s="195" t="s">
        <v>117</v>
      </c>
      <c r="O4" s="195"/>
    </row>
    <row r="5" spans="1:28" ht="13.5" thickBot="1" x14ac:dyDescent="0.25">
      <c r="A5" s="259" t="s">
        <v>7</v>
      </c>
      <c r="B5" s="260"/>
      <c r="C5" s="105">
        <v>42381</v>
      </c>
      <c r="D5" s="105">
        <v>42388</v>
      </c>
      <c r="E5" s="105">
        <v>42395</v>
      </c>
      <c r="F5" s="105">
        <v>42402</v>
      </c>
      <c r="G5" s="105">
        <v>42409</v>
      </c>
      <c r="H5" s="105">
        <v>42423</v>
      </c>
      <c r="I5" s="105">
        <v>42430</v>
      </c>
      <c r="J5" s="105">
        <v>42437</v>
      </c>
      <c r="K5" s="105">
        <v>42444</v>
      </c>
      <c r="L5" s="105">
        <v>42451</v>
      </c>
      <c r="M5" s="105"/>
      <c r="N5" s="105">
        <v>42458</v>
      </c>
      <c r="O5" s="106" t="s">
        <v>9</v>
      </c>
      <c r="S5" s="139" t="s">
        <v>130</v>
      </c>
      <c r="T5" s="139" t="s">
        <v>131</v>
      </c>
      <c r="U5" s="139" t="s">
        <v>132</v>
      </c>
      <c r="V5" s="139" t="s">
        <v>133</v>
      </c>
      <c r="W5" s="139" t="s">
        <v>134</v>
      </c>
      <c r="X5" s="139" t="s">
        <v>135</v>
      </c>
      <c r="Y5" s="139" t="s">
        <v>136</v>
      </c>
      <c r="Z5" s="139" t="s">
        <v>137</v>
      </c>
      <c r="AA5" s="139" t="s">
        <v>138</v>
      </c>
      <c r="AB5" s="139" t="s">
        <v>139</v>
      </c>
    </row>
    <row r="6" spans="1:28" x14ac:dyDescent="0.2">
      <c r="A6" s="271" t="s">
        <v>151</v>
      </c>
      <c r="B6" s="107" t="s">
        <v>4</v>
      </c>
      <c r="C6" s="108">
        <v>7</v>
      </c>
      <c r="D6" s="108">
        <v>10</v>
      </c>
      <c r="E6" s="108">
        <v>6</v>
      </c>
      <c r="F6" s="108">
        <v>11</v>
      </c>
      <c r="G6" s="108">
        <v>5</v>
      </c>
      <c r="H6" s="108">
        <v>4</v>
      </c>
      <c r="I6" s="108">
        <v>6</v>
      </c>
      <c r="J6" s="108">
        <v>6</v>
      </c>
      <c r="K6" s="108">
        <v>8</v>
      </c>
      <c r="L6" s="108">
        <v>8</v>
      </c>
      <c r="M6" s="109"/>
      <c r="N6" s="108"/>
      <c r="O6" s="110">
        <f>SUM(C7:L7)</f>
        <v>44.5</v>
      </c>
      <c r="P6" s="111" t="s">
        <v>46</v>
      </c>
      <c r="R6" s="272" t="s">
        <v>151</v>
      </c>
      <c r="S6" s="241">
        <f>IF(COUNT(C7:C7) &gt; 2, SUM(C7:C7)-MIN(C7:C7)-SMALL(C7:C7,2), SUM(C7:C7))</f>
        <v>4.5</v>
      </c>
      <c r="T6" s="240">
        <f>IF(COUNT(C7:D7) &gt; 2, SUM(C7:D7)-MIN(C7:D7)-SMALL(C7:D7,2), SUM(C7:D7))</f>
        <v>7.5</v>
      </c>
      <c r="U6" s="240">
        <f>IF(COUNT(C7:E7) &gt; 2, SUM(C7:E7)-MIN(C7:E7)-SMALL(C7:E7,2), SUM(C7:E7))</f>
        <v>5</v>
      </c>
      <c r="V6" s="240">
        <f>IF(COUNT(C7:F7) &gt; 2, SUM(C7:F7)-MIN(C7:F7)-SMALL(C7:F7,2), SUM(C7:F7))</f>
        <v>9.5</v>
      </c>
      <c r="W6" s="240">
        <f>IF(COUNT(C7:G7) &gt; 2, SUM(C7:G7)-MIN(C7:G7)-SMALL(C7:G7,2), SUM(C7:G7))</f>
        <v>15</v>
      </c>
      <c r="X6" s="240">
        <f>IF(COUNT(C7:H7) &gt; 2, SUM(C7:H7)-MIN(C7:H7)-SMALL(C7:H7,2), SUM(C7:H7))</f>
        <v>21</v>
      </c>
      <c r="Y6" s="240">
        <f>IF(COUNT(C7:I7) &gt; 2, SUM(C7:I7)-MIN(C7:I7)-SMALL(C7:I7,2), SUM(C7:I7))</f>
        <v>26</v>
      </c>
      <c r="Z6" s="240">
        <f>IF(COUNT(C7:J7) &gt; 2, SUM(C7:J7)-MIN(C7:J7)-SMALL(C7:J7,2), SUM(C7:J7))</f>
        <v>31</v>
      </c>
      <c r="AA6" s="240">
        <f>IF(COUNT(C7:K7) &gt; 2, SUM(C7:K7)-MIN(C7:K7)-SMALL(C7:K7,2), SUM(C7:K7))</f>
        <v>35</v>
      </c>
      <c r="AB6" s="240">
        <f>IF(COUNT(C7:L7) &gt; 2, SUM(C7:L7)-MIN(C7:L7)-SMALL(C7:L7,2), SUM(C7:L7))</f>
        <v>39</v>
      </c>
    </row>
    <row r="7" spans="1:28" x14ac:dyDescent="0.2">
      <c r="A7" s="262"/>
      <c r="B7" s="112" t="s">
        <v>5</v>
      </c>
      <c r="C7" s="113">
        <v>4.5</v>
      </c>
      <c r="D7" s="113">
        <v>3</v>
      </c>
      <c r="E7" s="113">
        <v>5</v>
      </c>
      <c r="F7" s="113">
        <v>2.5</v>
      </c>
      <c r="G7" s="113">
        <v>5.5</v>
      </c>
      <c r="H7" s="113">
        <v>6</v>
      </c>
      <c r="I7" s="113">
        <v>5</v>
      </c>
      <c r="J7" s="113">
        <v>5</v>
      </c>
      <c r="K7" s="113">
        <v>4</v>
      </c>
      <c r="L7" s="113">
        <v>4</v>
      </c>
      <c r="M7" s="114"/>
      <c r="N7" s="114"/>
      <c r="O7" s="110">
        <f>IF(COUNT(C7:L7) &gt; 2, SUM(C7:L7)-MIN(C7:L7)-SMALL(C7:L7,2), SUM(C7:L7))</f>
        <v>39</v>
      </c>
      <c r="P7" s="115" t="s">
        <v>57</v>
      </c>
      <c r="R7" s="249"/>
      <c r="S7" s="236"/>
      <c r="T7" s="238"/>
      <c r="U7" s="238"/>
      <c r="V7" s="238"/>
      <c r="W7" s="238"/>
      <c r="X7" s="238"/>
      <c r="Y7" s="238"/>
      <c r="Z7" s="238"/>
      <c r="AA7" s="238"/>
      <c r="AB7" s="238"/>
    </row>
    <row r="8" spans="1:28" x14ac:dyDescent="0.2">
      <c r="A8" s="262"/>
      <c r="B8" s="112" t="s">
        <v>6</v>
      </c>
      <c r="C8" s="36"/>
      <c r="D8" s="36"/>
      <c r="E8" s="36"/>
      <c r="F8" s="36"/>
      <c r="G8" s="36"/>
      <c r="H8" s="36">
        <v>30</v>
      </c>
      <c r="I8" s="36"/>
      <c r="J8" s="36"/>
      <c r="K8" s="36"/>
      <c r="L8" s="36"/>
      <c r="M8" s="59"/>
      <c r="N8" s="59"/>
      <c r="O8" s="100">
        <f>SUM(C8:M8)</f>
        <v>30</v>
      </c>
      <c r="P8" s="115" t="s">
        <v>48</v>
      </c>
      <c r="R8" s="249"/>
      <c r="S8" s="236"/>
      <c r="T8" s="238"/>
      <c r="U8" s="238"/>
      <c r="V8" s="238"/>
      <c r="W8" s="238"/>
      <c r="X8" s="238"/>
      <c r="Y8" s="238"/>
      <c r="Z8" s="238"/>
      <c r="AA8" s="238"/>
      <c r="AB8" s="238"/>
    </row>
    <row r="9" spans="1:28" x14ac:dyDescent="0.2">
      <c r="A9" s="263"/>
      <c r="B9" s="116" t="s">
        <v>45</v>
      </c>
      <c r="C9" s="117">
        <f>RANK(S6,S6:S65,0)</f>
        <v>7</v>
      </c>
      <c r="D9" s="117">
        <f t="shared" ref="D9:L9" si="0">RANK(T6,T6:T65,0)</f>
        <v>7</v>
      </c>
      <c r="E9" s="117">
        <f t="shared" si="0"/>
        <v>13</v>
      </c>
      <c r="F9" s="117">
        <f t="shared" si="0"/>
        <v>13</v>
      </c>
      <c r="G9" s="117">
        <f t="shared" si="0"/>
        <v>10</v>
      </c>
      <c r="H9" s="117">
        <f t="shared" si="0"/>
        <v>7</v>
      </c>
      <c r="I9" s="117">
        <f t="shared" si="0"/>
        <v>7</v>
      </c>
      <c r="J9" s="117">
        <f t="shared" si="0"/>
        <v>7</v>
      </c>
      <c r="K9" s="117">
        <f t="shared" si="0"/>
        <v>6</v>
      </c>
      <c r="L9" s="117">
        <f t="shared" si="0"/>
        <v>7</v>
      </c>
      <c r="M9" s="118"/>
      <c r="N9" s="118"/>
      <c r="O9" s="110">
        <f>IF(O7&gt;0, O7*243.903, "0")</f>
        <v>9512.2170000000006</v>
      </c>
      <c r="P9" s="119" t="s">
        <v>49</v>
      </c>
      <c r="R9" s="249"/>
      <c r="S9" s="236"/>
      <c r="T9" s="239"/>
      <c r="U9" s="239"/>
      <c r="V9" s="239"/>
      <c r="W9" s="239"/>
      <c r="X9" s="239"/>
      <c r="Y9" s="239"/>
      <c r="Z9" s="239"/>
      <c r="AA9" s="239"/>
      <c r="AB9" s="239"/>
    </row>
    <row r="10" spans="1:28" ht="4.5" customHeight="1" x14ac:dyDescent="0.2">
      <c r="A10" s="120"/>
      <c r="B10" s="121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3"/>
      <c r="R10" s="250" t="s">
        <v>140</v>
      </c>
      <c r="S10" s="236">
        <f>IF(COUNT(C12:C12) &gt; 2, SUM(C12:C12)-MIN(C12:C12)-SMALL(C12:C12,2), SUM(C12:C12))</f>
        <v>0.5</v>
      </c>
      <c r="T10" s="237">
        <f>IF(COUNT(C12:D12) &gt; 2, SUM(C12:D12)-MIN(C12:D12)-SMALL(C12:D12,2), SUM(C12:D12))</f>
        <v>8</v>
      </c>
      <c r="U10" s="237">
        <f>IF(COUNT(C12:E12) &gt; 2, SUM(C12:E12)-MIN(C12:E12)-SMALL(C12:E12,2), SUM(C12:E12))</f>
        <v>7.5</v>
      </c>
      <c r="V10" s="237">
        <f>IF(COUNT(C12:F12) &gt; 2, SUM(C12:F12)-MIN(C12:F12)-SMALL(C12:F12,2), SUM(C12:F12))</f>
        <v>13</v>
      </c>
      <c r="W10" s="237">
        <f>IF(COUNT(C12:G12) &gt; 2, SUM(C12:G12)-MIN(C12:G12)-SMALL(C12:G12,2), SUM(C12:G12))</f>
        <v>17.5</v>
      </c>
      <c r="X10" s="237">
        <f>IF(COUNT(C12:H12) &gt; 2, SUM(C12:H12)-MIN(C12:H12)-SMALL(C12:H12,2), SUM(C12:H12))</f>
        <v>22.5</v>
      </c>
      <c r="Y10" s="237">
        <f>IF(COUNT(C12:I12) &gt; 2, SUM(C12:I12)-MIN(C12:I12)-SMALL(C12:I12,2), SUM(C12:I12))</f>
        <v>24.5</v>
      </c>
      <c r="Z10" s="237">
        <f>IF(COUNT(C12:J12) &gt; 2, SUM(C12:J12)-MIN(C12:J12)-SMALL(C12:J12,2), SUM(C12:J12))</f>
        <v>28</v>
      </c>
      <c r="AA10" s="237">
        <f>IF(COUNT(C12:K12) &gt; 2, SUM(C12:K12)-MIN(C12:K12)-SMALL(C12:K12,2), SUM(C12:K12))</f>
        <v>33.5</v>
      </c>
      <c r="AB10" s="237">
        <f>IF(COUNT(C12:L12) &gt; 2, SUM(C12:L12)-MIN(C12:L12)-SMALL(C12:L12,2), SUM(C12:L12))</f>
        <v>36</v>
      </c>
    </row>
    <row r="11" spans="1:28" x14ac:dyDescent="0.2">
      <c r="A11" s="264" t="s">
        <v>140</v>
      </c>
      <c r="B11" s="124" t="s">
        <v>4</v>
      </c>
      <c r="C11" s="125">
        <v>15</v>
      </c>
      <c r="D11" s="125">
        <v>1</v>
      </c>
      <c r="E11" s="125">
        <v>14</v>
      </c>
      <c r="F11" s="125">
        <v>5</v>
      </c>
      <c r="G11" s="125">
        <v>7</v>
      </c>
      <c r="H11" s="125">
        <v>6</v>
      </c>
      <c r="I11" s="125">
        <v>12</v>
      </c>
      <c r="J11" s="125">
        <v>9</v>
      </c>
      <c r="K11" s="125">
        <v>5</v>
      </c>
      <c r="L11" s="125">
        <v>11</v>
      </c>
      <c r="M11" s="109"/>
      <c r="N11" s="125"/>
      <c r="O11" s="126">
        <f>SUM(C12:L12)</f>
        <v>37.5</v>
      </c>
      <c r="P11" s="127" t="s">
        <v>46</v>
      </c>
      <c r="R11" s="250"/>
      <c r="S11" s="236"/>
      <c r="T11" s="238"/>
      <c r="U11" s="238"/>
      <c r="V11" s="238"/>
      <c r="W11" s="238"/>
      <c r="X11" s="238"/>
      <c r="Y11" s="238"/>
      <c r="Z11" s="238"/>
      <c r="AA11" s="238"/>
      <c r="AB11" s="238"/>
    </row>
    <row r="12" spans="1:28" x14ac:dyDescent="0.2">
      <c r="A12" s="265"/>
      <c r="B12" s="128" t="s">
        <v>5</v>
      </c>
      <c r="C12" s="125">
        <v>0.5</v>
      </c>
      <c r="D12" s="125">
        <v>7.5</v>
      </c>
      <c r="E12" s="125">
        <v>1</v>
      </c>
      <c r="F12" s="125">
        <v>5.5</v>
      </c>
      <c r="G12" s="125">
        <v>4.5</v>
      </c>
      <c r="H12" s="125">
        <v>5</v>
      </c>
      <c r="I12" s="125">
        <v>2</v>
      </c>
      <c r="J12" s="125">
        <v>3.5</v>
      </c>
      <c r="K12" s="125">
        <v>5.5</v>
      </c>
      <c r="L12" s="125">
        <v>2.5</v>
      </c>
      <c r="M12" s="109"/>
      <c r="N12" s="109"/>
      <c r="O12" s="126">
        <f>IF(COUNT(C12:L12) &gt; 2, SUM(C12:L12)-MIN(C12:L12)-SMALL(C12:L12,2), SUM(C12:L12))</f>
        <v>36</v>
      </c>
      <c r="P12" s="129" t="s">
        <v>57</v>
      </c>
      <c r="R12" s="250"/>
      <c r="S12" s="236"/>
      <c r="T12" s="238"/>
      <c r="U12" s="238"/>
      <c r="V12" s="238"/>
      <c r="W12" s="238"/>
      <c r="X12" s="238"/>
      <c r="Y12" s="238"/>
      <c r="Z12" s="238"/>
      <c r="AA12" s="238"/>
      <c r="AB12" s="238"/>
    </row>
    <row r="13" spans="1:28" x14ac:dyDescent="0.2">
      <c r="A13" s="265"/>
      <c r="B13" s="128" t="s">
        <v>6</v>
      </c>
      <c r="C13" s="26"/>
      <c r="D13" s="26">
        <v>120</v>
      </c>
      <c r="E13" s="26"/>
      <c r="F13" s="26"/>
      <c r="G13" s="26"/>
      <c r="H13" s="26"/>
      <c r="I13" s="26"/>
      <c r="J13" s="26"/>
      <c r="K13" s="26"/>
      <c r="L13" s="26"/>
      <c r="M13" s="38"/>
      <c r="N13" s="38"/>
      <c r="O13" s="99">
        <f>SUM(C13:M13)</f>
        <v>120</v>
      </c>
      <c r="P13" s="129" t="s">
        <v>48</v>
      </c>
      <c r="R13" s="250"/>
      <c r="S13" s="236"/>
      <c r="T13" s="239"/>
      <c r="U13" s="239"/>
      <c r="V13" s="239"/>
      <c r="W13" s="239"/>
      <c r="X13" s="239"/>
      <c r="Y13" s="239"/>
      <c r="Z13" s="239"/>
      <c r="AA13" s="239"/>
      <c r="AB13" s="239"/>
    </row>
    <row r="14" spans="1:28" x14ac:dyDescent="0.2">
      <c r="A14" s="266"/>
      <c r="B14" s="130" t="s">
        <v>45</v>
      </c>
      <c r="C14" s="131">
        <f>RANK(S10,S6:S65,0)</f>
        <v>15</v>
      </c>
      <c r="D14" s="131">
        <f t="shared" ref="D14:L14" si="1">RANK(T10,T6:T65,0)</f>
        <v>6</v>
      </c>
      <c r="E14" s="131">
        <f t="shared" si="1"/>
        <v>1</v>
      </c>
      <c r="F14" s="131">
        <f t="shared" si="1"/>
        <v>4</v>
      </c>
      <c r="G14" s="131">
        <f t="shared" si="1"/>
        <v>4</v>
      </c>
      <c r="H14" s="131">
        <f t="shared" si="1"/>
        <v>5</v>
      </c>
      <c r="I14" s="131">
        <f t="shared" si="1"/>
        <v>8</v>
      </c>
      <c r="J14" s="131">
        <f t="shared" si="1"/>
        <v>8</v>
      </c>
      <c r="K14" s="131">
        <f t="shared" si="1"/>
        <v>9</v>
      </c>
      <c r="L14" s="131">
        <f t="shared" si="1"/>
        <v>10</v>
      </c>
      <c r="M14" s="118"/>
      <c r="N14" s="118"/>
      <c r="O14" s="126">
        <f>IF(O12&gt;0, O12*243.903, "0")</f>
        <v>8780.5079999999998</v>
      </c>
      <c r="P14" s="132" t="s">
        <v>49</v>
      </c>
      <c r="R14" s="285" t="s">
        <v>157</v>
      </c>
      <c r="S14" s="236">
        <f>IF(COUNT(C17:C17) &gt; 2, SUM(C17:C17)-MIN(C17:C17)-SMALL(C17:C17,2), SUM(C17:C17))</f>
        <v>3</v>
      </c>
      <c r="T14" s="237">
        <f>IF(COUNT(C17:D17) &gt; 2, SUM(C17:D17)-MIN(C17:D17)-SMALL(C17:D17,2), SUM(C17:D17))</f>
        <v>5</v>
      </c>
      <c r="U14" s="237">
        <f>IF(COUNT(C17:E17) &gt; 2, SUM(C17:E17)-MIN(C17:E17)-SMALL(C17:E17,2), SUM(C17:E17))</f>
        <v>3.5</v>
      </c>
      <c r="V14" s="237">
        <f>IF(COUNT(C17:F17) &gt; 2, SUM(C17:F17)-MIN(C17:F17)-SMALL(C17:F17,2), SUM(C17:F17))</f>
        <v>6.5</v>
      </c>
      <c r="W14" s="237">
        <f>IF(COUNT(C17:G17) &gt; 2, SUM(C17:G17)-MIN(C17:G17)-SMALL(C17:G17,2), SUM(C17:G17))</f>
        <v>9.5</v>
      </c>
      <c r="X14" s="237">
        <f>IF(COUNT(C17:H17) &gt; 2, SUM(C17:H17)-MIN(C17:H17)-SMALL(C17:H17,2), SUM(C17:H17))</f>
        <v>11.5</v>
      </c>
      <c r="Y14" s="237">
        <f>IF(COUNT(C17:I17) &gt; 2, SUM(C17:I17)-MIN(C17:I17)-SMALL(C17:I17,2), SUM(C17:I17))</f>
        <v>13.5</v>
      </c>
      <c r="Z14" s="237">
        <f>IF(COUNT(C17:J17) &gt; 2, SUM(C17:J17)-MIN(C17:J17)-SMALL(C17:J17,2), SUM(C17:J17))</f>
        <v>17.5</v>
      </c>
      <c r="AA14" s="237">
        <f>IF(COUNT(C17:K17) &gt; 2, SUM(C17:K17)-MIN(C17:K17)-SMALL(C17:K17,2), SUM(C17:K17))</f>
        <v>22</v>
      </c>
      <c r="AB14" s="237">
        <f>IF(COUNT(C17:L17) &gt; 2, SUM(C17:L17)-MIN(C17:L17)-SMALL(C17:L17,2), SUM(C17:L17))</f>
        <v>23.5</v>
      </c>
    </row>
    <row r="15" spans="1:28" ht="4.5" customHeight="1" x14ac:dyDescent="0.2">
      <c r="A15" s="120"/>
      <c r="B15" s="121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33"/>
      <c r="P15" s="123"/>
      <c r="R15" s="286"/>
      <c r="S15" s="236"/>
      <c r="T15" s="238"/>
      <c r="U15" s="238"/>
      <c r="V15" s="238"/>
      <c r="W15" s="238"/>
      <c r="X15" s="238"/>
      <c r="Y15" s="238"/>
      <c r="Z15" s="238"/>
      <c r="AA15" s="238"/>
      <c r="AB15" s="238"/>
    </row>
    <row r="16" spans="1:28" x14ac:dyDescent="0.2">
      <c r="A16" s="261" t="s">
        <v>157</v>
      </c>
      <c r="B16" s="107" t="s">
        <v>4</v>
      </c>
      <c r="C16" s="108">
        <v>10</v>
      </c>
      <c r="D16" s="108">
        <v>12</v>
      </c>
      <c r="E16" s="108">
        <v>9</v>
      </c>
      <c r="F16" s="108">
        <v>10</v>
      </c>
      <c r="G16" s="108">
        <v>0</v>
      </c>
      <c r="H16" s="108">
        <v>12</v>
      </c>
      <c r="I16" s="108">
        <v>14</v>
      </c>
      <c r="J16" s="108">
        <v>8</v>
      </c>
      <c r="K16" s="108">
        <v>7</v>
      </c>
      <c r="L16" s="108">
        <v>13</v>
      </c>
      <c r="M16" s="109"/>
      <c r="N16" s="108"/>
      <c r="O16" s="110">
        <f>SUM(C17:L17)</f>
        <v>24.5</v>
      </c>
      <c r="P16" s="111" t="s">
        <v>46</v>
      </c>
      <c r="R16" s="286"/>
      <c r="S16" s="236"/>
      <c r="T16" s="238"/>
      <c r="U16" s="238"/>
      <c r="V16" s="238"/>
      <c r="W16" s="238"/>
      <c r="X16" s="238"/>
      <c r="Y16" s="238"/>
      <c r="Z16" s="238"/>
      <c r="AA16" s="238"/>
      <c r="AB16" s="238"/>
    </row>
    <row r="17" spans="1:28" x14ac:dyDescent="0.2">
      <c r="A17" s="262"/>
      <c r="B17" s="112" t="s">
        <v>5</v>
      </c>
      <c r="C17" s="113">
        <v>3</v>
      </c>
      <c r="D17" s="113">
        <v>2</v>
      </c>
      <c r="E17" s="113">
        <v>3.5</v>
      </c>
      <c r="F17" s="113">
        <v>3</v>
      </c>
      <c r="G17" s="113">
        <v>0</v>
      </c>
      <c r="H17" s="113">
        <v>2</v>
      </c>
      <c r="I17" s="113">
        <v>1</v>
      </c>
      <c r="J17" s="113">
        <v>4</v>
      </c>
      <c r="K17" s="113">
        <v>4.5</v>
      </c>
      <c r="L17" s="113">
        <v>1.5</v>
      </c>
      <c r="M17" s="114"/>
      <c r="N17" s="114"/>
      <c r="O17" s="110">
        <f>IF(COUNT(C17:L17) &gt; 2, SUM(C17:L17)-MIN(C17:L17)-SMALL(C17:L17,2), SUM(C17:L17))</f>
        <v>23.5</v>
      </c>
      <c r="P17" s="115" t="s">
        <v>57</v>
      </c>
      <c r="R17" s="287"/>
      <c r="S17" s="236"/>
      <c r="T17" s="239"/>
      <c r="U17" s="239"/>
      <c r="V17" s="239"/>
      <c r="W17" s="239"/>
      <c r="X17" s="239"/>
      <c r="Y17" s="239"/>
      <c r="Z17" s="239"/>
      <c r="AA17" s="239"/>
      <c r="AB17" s="239"/>
    </row>
    <row r="18" spans="1:28" x14ac:dyDescent="0.2">
      <c r="A18" s="262"/>
      <c r="B18" s="112" t="s">
        <v>6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59"/>
      <c r="N18" s="59"/>
      <c r="O18" s="100">
        <f>SUM(C18:M18)</f>
        <v>0</v>
      </c>
      <c r="P18" s="115" t="s">
        <v>48</v>
      </c>
      <c r="R18" s="288" t="s">
        <v>149</v>
      </c>
      <c r="S18" s="236">
        <f>IF(COUNT(C22:C22) &gt; 2, SUM(C22:C22)-MIN(C22:C22)-SMALL(C22:C22,2), SUM(C22:C22))</f>
        <v>5</v>
      </c>
      <c r="T18" s="237">
        <f>IF(COUNT(C22:D22) &gt; 2, SUM(C22:D22)-MIN(C22:D22)-SMALL(C22:D22,2), SUM(C22:D22))</f>
        <v>10.5</v>
      </c>
      <c r="U18" s="237">
        <f>IF(COUNT(C22:E22) &gt; 2, SUM(C22:E22)-MIN(C22:E22)-SMALL(C22:E22,2), SUM(C22:E22))</f>
        <v>5.5</v>
      </c>
      <c r="V18" s="237">
        <f>IF(COUNT(C22:F22) &gt; 2, SUM(C22:F22)-MIN(C22:F22)-SMALL(C22:F22,2), SUM(C22:F22))</f>
        <v>10.5</v>
      </c>
      <c r="W18" s="237">
        <f>IF(COUNT(C22:G22) &gt; 2, SUM(C22:G22)-MIN(C22:G22)-SMALL(C22:G22,2), SUM(C22:G22))</f>
        <v>16.5</v>
      </c>
      <c r="X18" s="237">
        <f>IF(COUNT(C22:H22) &gt; 2, SUM(C22:H22)-MIN(C22:H22)-SMALL(C22:H22,2), SUM(C22:H22))</f>
        <v>22</v>
      </c>
      <c r="Y18" s="237">
        <f>IF(COUNT(C22:I22) &gt; 2, SUM(C22:I22)-MIN(C22:I22)-SMALL(C22:I22,2), SUM(C22:I22))</f>
        <v>29.5</v>
      </c>
      <c r="Z18" s="237">
        <f>IF(COUNT(C22:J22) &gt; 2, SUM(C22:J22)-MIN(C22:J22)-SMALL(C22:J22,2), SUM(C22:J22))</f>
        <v>37</v>
      </c>
      <c r="AA18" s="237">
        <f>IF(COUNT(C22:K22) &gt; 2, SUM(C22:K22)-MIN(C22:K22)-SMALL(C22:K22,2), SUM(C22:K22))</f>
        <v>41.5</v>
      </c>
      <c r="AB18" s="237">
        <f>IF(COUNT(C22:L22) &gt; 2, SUM(C22:L22)-MIN(C22:L22)-SMALL(C22:L22,2), SUM(C22:L22))</f>
        <v>45</v>
      </c>
    </row>
    <row r="19" spans="1:28" x14ac:dyDescent="0.2">
      <c r="A19" s="263"/>
      <c r="B19" s="116" t="s">
        <v>45</v>
      </c>
      <c r="C19" s="117">
        <f>RANK(S14,S6:S65,0)</f>
        <v>10</v>
      </c>
      <c r="D19" s="117">
        <f t="shared" ref="D19:L19" si="2">RANK(T14,T6:T65,0)</f>
        <v>13</v>
      </c>
      <c r="E19" s="117">
        <f t="shared" si="2"/>
        <v>14</v>
      </c>
      <c r="F19" s="117">
        <f t="shared" si="2"/>
        <v>15</v>
      </c>
      <c r="G19" s="117">
        <f t="shared" si="2"/>
        <v>15</v>
      </c>
      <c r="H19" s="117">
        <f t="shared" si="2"/>
        <v>15</v>
      </c>
      <c r="I19" s="117">
        <f t="shared" si="2"/>
        <v>15</v>
      </c>
      <c r="J19" s="117">
        <f t="shared" si="2"/>
        <v>15</v>
      </c>
      <c r="K19" s="117">
        <f t="shared" si="2"/>
        <v>15</v>
      </c>
      <c r="L19" s="117">
        <f t="shared" si="2"/>
        <v>15</v>
      </c>
      <c r="M19" s="118"/>
      <c r="N19" s="118"/>
      <c r="O19" s="110">
        <f>IF(O17&gt;0, O17*243.903, "0")</f>
        <v>5731.7204999999994</v>
      </c>
      <c r="P19" s="119" t="s">
        <v>49</v>
      </c>
      <c r="R19" s="289"/>
      <c r="S19" s="236"/>
      <c r="T19" s="238"/>
      <c r="U19" s="238"/>
      <c r="V19" s="238"/>
      <c r="W19" s="238"/>
      <c r="X19" s="238"/>
      <c r="Y19" s="238"/>
      <c r="Z19" s="238"/>
      <c r="AA19" s="238"/>
      <c r="AB19" s="238"/>
    </row>
    <row r="20" spans="1:28" ht="4.5" customHeight="1" x14ac:dyDescent="0.2">
      <c r="A20" s="120"/>
      <c r="B20" s="121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33"/>
      <c r="P20" s="123"/>
      <c r="R20" s="289"/>
      <c r="S20" s="236"/>
      <c r="T20" s="238"/>
      <c r="U20" s="238"/>
      <c r="V20" s="238"/>
      <c r="W20" s="238"/>
      <c r="X20" s="238"/>
      <c r="Y20" s="238"/>
      <c r="Z20" s="238"/>
      <c r="AA20" s="238"/>
      <c r="AB20" s="238"/>
    </row>
    <row r="21" spans="1:28" x14ac:dyDescent="0.2">
      <c r="A21" s="264" t="s">
        <v>149</v>
      </c>
      <c r="B21" s="124" t="s">
        <v>4</v>
      </c>
      <c r="C21" s="125">
        <v>6</v>
      </c>
      <c r="D21" s="125">
        <v>5</v>
      </c>
      <c r="E21" s="125">
        <v>7</v>
      </c>
      <c r="F21" s="125">
        <v>9</v>
      </c>
      <c r="G21" s="125">
        <v>4</v>
      </c>
      <c r="H21" s="125">
        <v>5</v>
      </c>
      <c r="I21" s="125">
        <v>1</v>
      </c>
      <c r="J21" s="125">
        <v>1</v>
      </c>
      <c r="K21" s="125">
        <v>14</v>
      </c>
      <c r="L21" s="125">
        <v>0</v>
      </c>
      <c r="M21" s="109"/>
      <c r="N21" s="125"/>
      <c r="O21" s="126">
        <f>SUM(C22:L22)</f>
        <v>46</v>
      </c>
      <c r="P21" s="127" t="s">
        <v>46</v>
      </c>
      <c r="R21" s="290"/>
      <c r="S21" s="236"/>
      <c r="T21" s="239"/>
      <c r="U21" s="239"/>
      <c r="V21" s="239"/>
      <c r="W21" s="239"/>
      <c r="X21" s="239"/>
      <c r="Y21" s="239"/>
      <c r="Z21" s="239"/>
      <c r="AA21" s="239"/>
      <c r="AB21" s="239"/>
    </row>
    <row r="22" spans="1:28" x14ac:dyDescent="0.2">
      <c r="A22" s="265"/>
      <c r="B22" s="128" t="s">
        <v>5</v>
      </c>
      <c r="C22" s="134">
        <v>5</v>
      </c>
      <c r="D22" s="134">
        <v>5.5</v>
      </c>
      <c r="E22" s="134">
        <v>4.5</v>
      </c>
      <c r="F22" s="134">
        <v>3.5</v>
      </c>
      <c r="G22" s="134">
        <v>6</v>
      </c>
      <c r="H22" s="134">
        <v>5.5</v>
      </c>
      <c r="I22" s="134">
        <v>7.5</v>
      </c>
      <c r="J22" s="134">
        <v>7.5</v>
      </c>
      <c r="K22" s="134">
        <v>1</v>
      </c>
      <c r="L22" s="134">
        <v>0</v>
      </c>
      <c r="M22" s="114"/>
      <c r="N22" s="114"/>
      <c r="O22" s="126">
        <f>IF(COUNT(C22:L22) &gt; 2, SUM(C22:L22)-MIN(C22:L22)-SMALL(C22:L22,2), SUM(C22:L22))</f>
        <v>45</v>
      </c>
      <c r="P22" s="129" t="s">
        <v>57</v>
      </c>
      <c r="R22" s="282" t="s">
        <v>152</v>
      </c>
      <c r="S22" s="236">
        <f>IF(COUNT(C27:C27) &gt; 2, SUM(C27:C27)-MIN(C27:C27)-SMALL(C27:C27,2), SUM(C27:C27))</f>
        <v>1.5</v>
      </c>
      <c r="T22" s="237">
        <f>IF(COUNT(C27:D27) &gt; 2, SUM(C27:D27)-MIN(C27:D27)-SMALL(C27:D27,2), SUM(C27:D27))</f>
        <v>2.5</v>
      </c>
      <c r="U22" s="237">
        <f>IF(COUNT(C27:E27) &gt; 2, SUM(C27:E27)-MIN(C27:E27)-SMALL(C27:E27,2), SUM(C27:E27))</f>
        <v>7.5</v>
      </c>
      <c r="V22" s="237">
        <f>IF(COUNT(C27:F27) &gt; 2, SUM(C27:F27)-MIN(C27:F27)-SMALL(C27:F27,2), SUM(C27:F27))</f>
        <v>11.5</v>
      </c>
      <c r="W22" s="237">
        <f>IF(COUNT(C27:G27) &gt; 2, SUM(C27:G27)-MIN(C27:G27)-SMALL(C27:G27,2), SUM(C27:G27))</f>
        <v>18.5</v>
      </c>
      <c r="X22" s="237">
        <f>IF(COUNT(C27:H27) &gt; 2, SUM(C27:H27)-MIN(C27:H27)-SMALL(C27:H27,2), SUM(C27:H27))</f>
        <v>26</v>
      </c>
      <c r="Y22" s="237">
        <f>IF(COUNT(C27:I27) &gt; 2, SUM(C27:I27)-MIN(C27:I27)-SMALL(C27:I27,2), SUM(C27:I27))</f>
        <v>29</v>
      </c>
      <c r="Z22" s="237">
        <f>IF(COUNT(C27:J27) &gt; 2, SUM(C27:J27)-MIN(C27:J27)-SMALL(C27:J27,2), SUM(C27:J27))</f>
        <v>31.5</v>
      </c>
      <c r="AA22" s="237">
        <f>IF(COUNT(C27:K27) &gt; 2, SUM(C27:K27)-MIN(C27:K27)-SMALL(C27:K27,2), SUM(C27:K27))</f>
        <v>37.5</v>
      </c>
      <c r="AB22" s="237">
        <f>IF(COUNT(C27:L27) &gt; 2, SUM(C27:L27)-MIN(C27:L27)-SMALL(C27:L27,2), SUM(C27:L27))</f>
        <v>39.5</v>
      </c>
    </row>
    <row r="23" spans="1:28" x14ac:dyDescent="0.2">
      <c r="A23" s="265"/>
      <c r="B23" s="128" t="s">
        <v>6</v>
      </c>
      <c r="C23" s="26"/>
      <c r="D23" s="26"/>
      <c r="E23" s="26"/>
      <c r="F23" s="26"/>
      <c r="G23" s="26">
        <v>20</v>
      </c>
      <c r="H23" s="26"/>
      <c r="I23" s="26">
        <v>105</v>
      </c>
      <c r="J23" s="26">
        <v>110</v>
      </c>
      <c r="K23" s="26"/>
      <c r="L23" s="26"/>
      <c r="M23" s="38">
        <v>225</v>
      </c>
      <c r="N23" s="38"/>
      <c r="O23" s="99">
        <f>SUM(C23:M23)</f>
        <v>460</v>
      </c>
      <c r="P23" s="129" t="s">
        <v>48</v>
      </c>
      <c r="R23" s="283"/>
      <c r="S23" s="236"/>
      <c r="T23" s="238"/>
      <c r="U23" s="238"/>
      <c r="V23" s="238"/>
      <c r="W23" s="238"/>
      <c r="X23" s="238"/>
      <c r="Y23" s="238"/>
      <c r="Z23" s="238"/>
      <c r="AA23" s="238"/>
      <c r="AB23" s="238"/>
    </row>
    <row r="24" spans="1:28" x14ac:dyDescent="0.2">
      <c r="A24" s="266"/>
      <c r="B24" s="130" t="s">
        <v>45</v>
      </c>
      <c r="C24" s="131">
        <f>RANK(S18,S6:S65,0)</f>
        <v>6</v>
      </c>
      <c r="D24" s="131">
        <f t="shared" ref="D24:L24" si="3">RANK(T18,T6:T65,0)</f>
        <v>4</v>
      </c>
      <c r="E24" s="131">
        <f t="shared" si="3"/>
        <v>11</v>
      </c>
      <c r="F24" s="131">
        <f t="shared" si="3"/>
        <v>10</v>
      </c>
      <c r="G24" s="131">
        <f t="shared" si="3"/>
        <v>8</v>
      </c>
      <c r="H24" s="131">
        <f t="shared" si="3"/>
        <v>6</v>
      </c>
      <c r="I24" s="131">
        <f t="shared" si="3"/>
        <v>2</v>
      </c>
      <c r="J24" s="131">
        <f t="shared" si="3"/>
        <v>2</v>
      </c>
      <c r="K24" s="131">
        <f t="shared" si="3"/>
        <v>2</v>
      </c>
      <c r="L24" s="131">
        <f t="shared" si="3"/>
        <v>2</v>
      </c>
      <c r="M24" s="118"/>
      <c r="N24" s="118"/>
      <c r="O24" s="126">
        <f>IF(O22&gt;0, O22*243.903, "0")</f>
        <v>10975.635</v>
      </c>
      <c r="P24" s="132" t="s">
        <v>49</v>
      </c>
      <c r="R24" s="283"/>
      <c r="S24" s="236"/>
      <c r="T24" s="238"/>
      <c r="U24" s="238"/>
      <c r="V24" s="238"/>
      <c r="W24" s="238"/>
      <c r="X24" s="238"/>
      <c r="Y24" s="238"/>
      <c r="Z24" s="238"/>
      <c r="AA24" s="238"/>
      <c r="AB24" s="238"/>
    </row>
    <row r="25" spans="1:28" ht="4.5" customHeight="1" x14ac:dyDescent="0.2">
      <c r="A25" s="120"/>
      <c r="B25" s="121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33"/>
      <c r="P25" s="123"/>
      <c r="R25" s="284"/>
      <c r="S25" s="236"/>
      <c r="T25" s="239"/>
      <c r="U25" s="239"/>
      <c r="V25" s="239"/>
      <c r="W25" s="239"/>
      <c r="X25" s="239"/>
      <c r="Y25" s="239"/>
      <c r="Z25" s="239"/>
      <c r="AA25" s="239"/>
      <c r="AB25" s="239"/>
    </row>
    <row r="26" spans="1:28" x14ac:dyDescent="0.2">
      <c r="A26" s="255" t="s">
        <v>152</v>
      </c>
      <c r="B26" s="107" t="s">
        <v>4</v>
      </c>
      <c r="C26" s="108">
        <v>13</v>
      </c>
      <c r="D26" s="108">
        <v>14</v>
      </c>
      <c r="E26" s="108">
        <v>1</v>
      </c>
      <c r="F26" s="108">
        <v>8</v>
      </c>
      <c r="G26" s="108">
        <v>2</v>
      </c>
      <c r="H26" s="108">
        <v>1</v>
      </c>
      <c r="I26" s="108">
        <v>10</v>
      </c>
      <c r="J26" s="108">
        <v>11</v>
      </c>
      <c r="K26" s="108">
        <v>4</v>
      </c>
      <c r="L26" s="108">
        <v>12</v>
      </c>
      <c r="M26" s="109"/>
      <c r="N26" s="108"/>
      <c r="O26" s="110">
        <f>SUM(C27:L27)</f>
        <v>42</v>
      </c>
      <c r="P26" s="111" t="s">
        <v>46</v>
      </c>
      <c r="R26" s="244" t="s">
        <v>162</v>
      </c>
      <c r="S26" s="237">
        <f>IF(COUNT(C32:C32) &gt; 2, SUM(C32:C32)-MIN(C32:C32)-SMALL(C32:C32,2), SUM(C32:C32))</f>
        <v>2</v>
      </c>
      <c r="T26" s="237">
        <f>IF(COUNT(C32:D32) &gt; 2, SUM(C32:D32)-MIN(C32:D32)-SMALL(C32:D32,2), SUM(C32:D32))</f>
        <v>5.5</v>
      </c>
      <c r="U26" s="237">
        <f>IF(COUNT(C32:E32) &gt; 2, SUM(C32:E32)-MIN(C32:E32)-SMALL(C32:E32,2), SUM(C32:E32))</f>
        <v>6</v>
      </c>
      <c r="V26" s="237">
        <f>IF(COUNT(C32:F32) &gt; 2, SUM(C32:F32)-MIN(C32:F32)-SMALL(C32:F32,2), SUM(C32:F32))</f>
        <v>11</v>
      </c>
      <c r="W26" s="237">
        <f>IF(COUNT(C32:G32) &gt; 2, SUM(C32:G32)-MIN(C32:G32)-SMALL(C32:G32,2), SUM(C32:G32))</f>
        <v>16</v>
      </c>
      <c r="X26" s="237">
        <f>IF(COUNT(C32:H32) &gt; 2, SUM(C32:H32)-MIN(C32:H32)-SMALL(C32:H32,2), SUM(C32:H32))</f>
        <v>19.5</v>
      </c>
      <c r="Y26" s="237">
        <f>IF(COUNT(C32:I32) &gt; 2, SUM(C32:I32)-MIN(C32:I32)-SMALL(C32:I32,2), SUM(C32:I32))</f>
        <v>24</v>
      </c>
      <c r="Z26" s="237">
        <f>IF(COUNT(C32:J32) &gt; 2, SUM(C32:J32)-MIN(C32:J32)-SMALL(C32:J32,2), SUM(C32:J32))</f>
        <v>26.5</v>
      </c>
      <c r="AA26" s="237">
        <f>IF(COUNT(C32:K32) &gt; 2, SUM(C32:K32)-MIN(C32:K32)-SMALL(C32:K32,2), SUM(C32:K32))</f>
        <v>34</v>
      </c>
      <c r="AB26" s="237">
        <f>IF(COUNT(C32:L32) &gt; 2, SUM(C32:L32)-MIN(C32:L32)-SMALL(C32:L32,2), SUM(C32:L32))</f>
        <v>39</v>
      </c>
    </row>
    <row r="27" spans="1:28" x14ac:dyDescent="0.2">
      <c r="A27" s="256"/>
      <c r="B27" s="112" t="s">
        <v>5</v>
      </c>
      <c r="C27" s="108">
        <v>1.5</v>
      </c>
      <c r="D27" s="108">
        <v>1</v>
      </c>
      <c r="E27" s="108">
        <v>7.5</v>
      </c>
      <c r="F27" s="108">
        <v>4</v>
      </c>
      <c r="G27" s="108">
        <v>7</v>
      </c>
      <c r="H27" s="108">
        <v>7.5</v>
      </c>
      <c r="I27" s="108">
        <v>3</v>
      </c>
      <c r="J27" s="108">
        <v>2.5</v>
      </c>
      <c r="K27" s="108">
        <v>6</v>
      </c>
      <c r="L27" s="108">
        <v>2</v>
      </c>
      <c r="M27" s="109"/>
      <c r="N27" s="109"/>
      <c r="O27" s="110">
        <f>IF(COUNT(C27:L27) &gt; 2, SUM(C27:L27)-MIN(C27:L27)-SMALL(C27:L27,2), SUM(C27:L27))</f>
        <v>39.5</v>
      </c>
      <c r="P27" s="115" t="s">
        <v>57</v>
      </c>
      <c r="R27" s="245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</row>
    <row r="28" spans="1:28" x14ac:dyDescent="0.2">
      <c r="A28" s="256"/>
      <c r="B28" s="112" t="s">
        <v>6</v>
      </c>
      <c r="C28" s="36"/>
      <c r="D28" s="36"/>
      <c r="E28" s="36">
        <v>120</v>
      </c>
      <c r="F28" s="36"/>
      <c r="G28" s="36">
        <v>80</v>
      </c>
      <c r="H28" s="36">
        <v>120</v>
      </c>
      <c r="I28" s="36"/>
      <c r="J28" s="36"/>
      <c r="K28" s="36">
        <v>30</v>
      </c>
      <c r="L28" s="36"/>
      <c r="M28" s="59"/>
      <c r="N28" s="59"/>
      <c r="O28" s="100">
        <f>SUM(C28:M28)</f>
        <v>350</v>
      </c>
      <c r="P28" s="115" t="s">
        <v>48</v>
      </c>
      <c r="R28" s="245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</row>
    <row r="29" spans="1:28" x14ac:dyDescent="0.2">
      <c r="A29" s="257"/>
      <c r="B29" s="116" t="s">
        <v>45</v>
      </c>
      <c r="C29" s="117">
        <f>RANK(S22,S6:S65,0)</f>
        <v>13</v>
      </c>
      <c r="D29" s="117">
        <f t="shared" ref="D29:L29" si="4">RANK(T22,T6:T65,0)</f>
        <v>15</v>
      </c>
      <c r="E29" s="117">
        <f t="shared" si="4"/>
        <v>1</v>
      </c>
      <c r="F29" s="117">
        <f t="shared" si="4"/>
        <v>6</v>
      </c>
      <c r="G29" s="117">
        <f t="shared" si="4"/>
        <v>3</v>
      </c>
      <c r="H29" s="117">
        <f t="shared" si="4"/>
        <v>1</v>
      </c>
      <c r="I29" s="117">
        <f t="shared" si="4"/>
        <v>3</v>
      </c>
      <c r="J29" s="117">
        <f t="shared" si="4"/>
        <v>6</v>
      </c>
      <c r="K29" s="117">
        <f t="shared" si="4"/>
        <v>4</v>
      </c>
      <c r="L29" s="117">
        <f t="shared" si="4"/>
        <v>6</v>
      </c>
      <c r="M29" s="118"/>
      <c r="N29" s="118"/>
      <c r="O29" s="110">
        <f>IF(O27&gt;0, O27*243.903, "0")</f>
        <v>9634.1684999999998</v>
      </c>
      <c r="P29" s="119" t="s">
        <v>49</v>
      </c>
      <c r="R29" s="246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</row>
    <row r="30" spans="1:28" ht="4.5" customHeight="1" x14ac:dyDescent="0.2">
      <c r="A30" s="120"/>
      <c r="B30" s="121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33"/>
      <c r="P30" s="123"/>
      <c r="R30" s="282" t="s">
        <v>142</v>
      </c>
      <c r="S30" s="236">
        <f>IF(COUNT(C37:C37) &gt; 2, SUM(C37:C37)-MIN(C37:C37)-SMALL(C37:C37,2), SUM(C37:C37))</f>
        <v>4</v>
      </c>
      <c r="T30" s="237">
        <f>IF(COUNT(C37:D37) &gt; 2, SUM(C37:D37)-MIN(C37:D37)-SMALL(C37:D37,2), SUM(C37:D37))</f>
        <v>10.5</v>
      </c>
      <c r="U30" s="237">
        <f>IF(COUNT(C37:E37) &gt; 2, SUM(C37:E37)-MIN(C37:E37)-SMALL(C37:E37,2), SUM(C37:E37))</f>
        <v>6.5</v>
      </c>
      <c r="V30" s="237">
        <f>IF(COUNT(C37:F37) &gt; 2, SUM(C37:F37)-MIN(C37:F37)-SMALL(C37:F37,2), SUM(C37:F37))</f>
        <v>10.5</v>
      </c>
      <c r="W30" s="237">
        <f>IF(COUNT(C37:G37) &gt; 2, SUM(C37:G37)-MIN(C37:G37)-SMALL(C37:G37,2), SUM(C37:G37))</f>
        <v>17</v>
      </c>
      <c r="X30" s="237">
        <f>IF(COUNT(C37:H37) &gt; 2, SUM(C37:H37)-MIN(C37:H37)-SMALL(C37:H37,2), SUM(C37:H37))</f>
        <v>20</v>
      </c>
      <c r="Y30" s="237">
        <f>IF(COUNT(C37:I37) &gt; 2, SUM(C37:I37)-MIN(C37:I37)-SMALL(C37:I37,2), SUM(C37:I37))</f>
        <v>22.5</v>
      </c>
      <c r="Z30" s="237">
        <f>IF(COUNT(C37:J37) &gt; 2, SUM(C37:J37)-MIN(C37:J37)-SMALL(C37:J37,2), SUM(C37:J37))</f>
        <v>24.5</v>
      </c>
      <c r="AA30" s="237">
        <f>IF(COUNT(C37:K37) &gt; 2, SUM(C37:K37)-MIN(C37:K37)-SMALL(C37:K37,2), SUM(C37:K37))</f>
        <v>29.5</v>
      </c>
      <c r="AB30" s="237">
        <f>IF(COUNT(C37:L37) &gt; 2, SUM(C37:L37)-MIN(C37:L37)-SMALL(C37:L37,2), SUM(C37:L37))</f>
        <v>37</v>
      </c>
    </row>
    <row r="31" spans="1:28" x14ac:dyDescent="0.2">
      <c r="A31" s="252" t="s">
        <v>162</v>
      </c>
      <c r="B31" s="124" t="s">
        <v>4</v>
      </c>
      <c r="C31" s="125">
        <v>12</v>
      </c>
      <c r="D31" s="125">
        <v>9</v>
      </c>
      <c r="E31" s="125">
        <v>4</v>
      </c>
      <c r="F31" s="125">
        <v>6</v>
      </c>
      <c r="G31" s="125">
        <v>6</v>
      </c>
      <c r="H31" s="125">
        <v>11</v>
      </c>
      <c r="I31" s="125">
        <v>7</v>
      </c>
      <c r="J31" s="125">
        <v>13</v>
      </c>
      <c r="K31" s="125">
        <v>1</v>
      </c>
      <c r="L31" s="125">
        <v>6</v>
      </c>
      <c r="M31" s="109"/>
      <c r="N31" s="125"/>
      <c r="O31" s="126">
        <f>SUM(C32:L32)</f>
        <v>42.5</v>
      </c>
      <c r="P31" s="127" t="s">
        <v>46</v>
      </c>
      <c r="R31" s="283"/>
      <c r="S31" s="236"/>
      <c r="T31" s="238"/>
      <c r="U31" s="238"/>
      <c r="V31" s="238"/>
      <c r="W31" s="238"/>
      <c r="X31" s="238"/>
      <c r="Y31" s="238"/>
      <c r="Z31" s="238"/>
      <c r="AA31" s="238"/>
      <c r="AB31" s="238"/>
    </row>
    <row r="32" spans="1:28" x14ac:dyDescent="0.2">
      <c r="A32" s="253"/>
      <c r="B32" s="128" t="s">
        <v>5</v>
      </c>
      <c r="C32" s="125">
        <v>2</v>
      </c>
      <c r="D32" s="125">
        <v>3.5</v>
      </c>
      <c r="E32" s="125">
        <v>6</v>
      </c>
      <c r="F32" s="125">
        <v>5</v>
      </c>
      <c r="G32" s="125">
        <v>5</v>
      </c>
      <c r="H32" s="125">
        <v>2.5</v>
      </c>
      <c r="I32" s="125">
        <v>4.5</v>
      </c>
      <c r="J32" s="125">
        <v>1.5</v>
      </c>
      <c r="K32" s="125">
        <v>7.5</v>
      </c>
      <c r="L32" s="125">
        <v>5</v>
      </c>
      <c r="M32" s="109"/>
      <c r="N32" s="109"/>
      <c r="O32" s="126">
        <f>IF(COUNT(C32:L32) &gt; 2, SUM(C32:L32)-MIN(C32:L32)-SMALL(C32:L32,2), SUM(C32:L32))</f>
        <v>39</v>
      </c>
      <c r="P32" s="129" t="s">
        <v>57</v>
      </c>
      <c r="R32" s="283"/>
      <c r="S32" s="236"/>
      <c r="T32" s="238"/>
      <c r="U32" s="238"/>
      <c r="V32" s="238"/>
      <c r="W32" s="238"/>
      <c r="X32" s="238"/>
      <c r="Y32" s="238"/>
      <c r="Z32" s="238"/>
      <c r="AA32" s="238"/>
      <c r="AB32" s="238"/>
    </row>
    <row r="33" spans="1:28" x14ac:dyDescent="0.2">
      <c r="A33" s="253"/>
      <c r="B33" s="128" t="s">
        <v>6</v>
      </c>
      <c r="C33" s="26"/>
      <c r="D33" s="26"/>
      <c r="E33" s="26">
        <v>30</v>
      </c>
      <c r="F33" s="26"/>
      <c r="G33" s="26"/>
      <c r="H33" s="26"/>
      <c r="I33" s="26"/>
      <c r="J33" s="26"/>
      <c r="K33" s="26">
        <v>120</v>
      </c>
      <c r="L33" s="26"/>
      <c r="M33" s="38"/>
      <c r="N33" s="38"/>
      <c r="O33" s="99">
        <f>SUM(C33:M33)</f>
        <v>150</v>
      </c>
      <c r="P33" s="129" t="s">
        <v>48</v>
      </c>
      <c r="R33" s="284"/>
      <c r="S33" s="236"/>
      <c r="T33" s="239"/>
      <c r="U33" s="239"/>
      <c r="V33" s="239"/>
      <c r="W33" s="239"/>
      <c r="X33" s="239"/>
      <c r="Y33" s="239"/>
      <c r="Z33" s="239"/>
      <c r="AA33" s="239"/>
      <c r="AB33" s="239"/>
    </row>
    <row r="34" spans="1:28" x14ac:dyDescent="0.2">
      <c r="A34" s="254"/>
      <c r="B34" s="130" t="s">
        <v>45</v>
      </c>
      <c r="C34" s="131">
        <f>RANK(S26,S6:S65,0)</f>
        <v>12</v>
      </c>
      <c r="D34" s="131">
        <f t="shared" ref="D34:L34" si="5">RANK(T26,T6:T65,0)</f>
        <v>12</v>
      </c>
      <c r="E34" s="131">
        <f t="shared" si="5"/>
        <v>8</v>
      </c>
      <c r="F34" s="131">
        <f t="shared" si="5"/>
        <v>7</v>
      </c>
      <c r="G34" s="131">
        <f t="shared" si="5"/>
        <v>9</v>
      </c>
      <c r="H34" s="131">
        <f t="shared" si="5"/>
        <v>11</v>
      </c>
      <c r="I34" s="131">
        <f t="shared" si="5"/>
        <v>9</v>
      </c>
      <c r="J34" s="131">
        <f t="shared" si="5"/>
        <v>10</v>
      </c>
      <c r="K34" s="131">
        <f t="shared" si="5"/>
        <v>8</v>
      </c>
      <c r="L34" s="131">
        <f t="shared" si="5"/>
        <v>7</v>
      </c>
      <c r="M34" s="118"/>
      <c r="N34" s="118"/>
      <c r="O34" s="126">
        <f>IF(O32&gt;0, O32*243.903, "0")</f>
        <v>9512.2170000000006</v>
      </c>
      <c r="P34" s="132" t="s">
        <v>49</v>
      </c>
      <c r="R34" s="244" t="s">
        <v>52</v>
      </c>
      <c r="S34" s="236">
        <f>IF(COUNT(C42:C42) &gt; 2, SUM(C42:C42)-MIN(C42:C42)-SMALL(C42:C42,2), SUM(C42:C42))</f>
        <v>7</v>
      </c>
      <c r="T34" s="237">
        <f>IF(COUNT(C42:D42) &gt; 2, SUM(C42:D42)-MIN(C42:D42)-SMALL(C42:D42,2), SUM(C42:D42))</f>
        <v>14</v>
      </c>
      <c r="U34" s="237">
        <f>IF(COUNT(C42:E42) &gt; 2, SUM(C42:E42)-MIN(C42:E42)-SMALL(C42:E42,2), SUM(C42:E42))</f>
        <v>7</v>
      </c>
      <c r="V34" s="237">
        <f>IF(COUNT(C42:F42) &gt; 2, SUM(C42:F42)-MIN(C42:F42)-SMALL(C42:F42,2), SUM(C42:F42))</f>
        <v>14</v>
      </c>
      <c r="W34" s="237">
        <f>IF(COUNT(C42:G42) &gt; 2, SUM(C42:G42)-MIN(C42:G42)-SMALL(C42:G42,2), SUM(C42:G42))</f>
        <v>21.5</v>
      </c>
      <c r="X34" s="237">
        <f>IF(COUNT(C42:H42) &gt; 2, SUM(C42:H42)-MIN(C42:H42)-SMALL(C42:H42,2), SUM(C42:H42))</f>
        <v>25.5</v>
      </c>
      <c r="Y34" s="237">
        <f>IF(COUNT(C42:I42) &gt; 2, SUM(C42:I42)-MIN(C42:I42)-SMALL(C42:I42,2), SUM(C42:I42))</f>
        <v>29</v>
      </c>
      <c r="Z34" s="237">
        <f>IF(COUNT(C42:J42) &gt; 2, SUM(C42:J42)-MIN(C42:J42)-SMALL(C42:J42,2), SUM(C42:J42))</f>
        <v>33.5</v>
      </c>
      <c r="AA34" s="237">
        <f>IF(COUNT(C42:K42) &gt; 2, SUM(C42:K42)-MIN(C42:K42)-SMALL(C42:K42,2), SUM(C42:K42))</f>
        <v>35</v>
      </c>
      <c r="AB34" s="237">
        <f>IF(COUNT(C42:L42) &gt; 2, SUM(C42:L42)-MIN(C42:L42)-SMALL(C42:L42,2), SUM(C42:L42))</f>
        <v>41.5</v>
      </c>
    </row>
    <row r="35" spans="1:28" ht="4.5" customHeight="1" x14ac:dyDescent="0.2">
      <c r="A35" s="120"/>
      <c r="B35" s="121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33"/>
      <c r="P35" s="123"/>
      <c r="R35" s="245"/>
      <c r="S35" s="236"/>
      <c r="T35" s="238"/>
      <c r="U35" s="238"/>
      <c r="V35" s="238"/>
      <c r="W35" s="238"/>
      <c r="X35" s="238"/>
      <c r="Y35" s="238"/>
      <c r="Z35" s="238"/>
      <c r="AA35" s="238"/>
      <c r="AB35" s="238"/>
    </row>
    <row r="36" spans="1:28" x14ac:dyDescent="0.2">
      <c r="A36" s="255" t="s">
        <v>142</v>
      </c>
      <c r="B36" s="107" t="s">
        <v>4</v>
      </c>
      <c r="C36" s="108">
        <v>8</v>
      </c>
      <c r="D36" s="108">
        <v>3</v>
      </c>
      <c r="E36" s="108">
        <v>12</v>
      </c>
      <c r="F36" s="108">
        <v>12</v>
      </c>
      <c r="G36" s="108">
        <v>3</v>
      </c>
      <c r="H36" s="108">
        <v>10</v>
      </c>
      <c r="I36" s="108">
        <v>11</v>
      </c>
      <c r="J36" s="108">
        <v>0</v>
      </c>
      <c r="K36" s="108">
        <v>6</v>
      </c>
      <c r="L36" s="108">
        <v>1</v>
      </c>
      <c r="M36" s="109"/>
      <c r="N36" s="108"/>
      <c r="O36" s="110">
        <f>SUM(C37:L37)</f>
        <v>39</v>
      </c>
      <c r="P36" s="111" t="s">
        <v>46</v>
      </c>
      <c r="R36" s="245"/>
      <c r="S36" s="236"/>
      <c r="T36" s="238"/>
      <c r="U36" s="238"/>
      <c r="V36" s="238"/>
      <c r="W36" s="238"/>
      <c r="X36" s="238"/>
      <c r="Y36" s="238"/>
      <c r="Z36" s="238"/>
      <c r="AA36" s="238"/>
      <c r="AB36" s="238"/>
    </row>
    <row r="37" spans="1:28" x14ac:dyDescent="0.2">
      <c r="A37" s="256"/>
      <c r="B37" s="112" t="s">
        <v>5</v>
      </c>
      <c r="C37" s="113">
        <v>4</v>
      </c>
      <c r="D37" s="113">
        <v>6.5</v>
      </c>
      <c r="E37" s="113">
        <v>2</v>
      </c>
      <c r="F37" s="113">
        <v>2</v>
      </c>
      <c r="G37" s="113">
        <v>6.5</v>
      </c>
      <c r="H37" s="113">
        <v>3</v>
      </c>
      <c r="I37" s="113">
        <v>2.5</v>
      </c>
      <c r="J37" s="113">
        <v>0</v>
      </c>
      <c r="K37" s="113">
        <v>5</v>
      </c>
      <c r="L37" s="113">
        <v>7.5</v>
      </c>
      <c r="M37" s="114"/>
      <c r="N37" s="114"/>
      <c r="O37" s="110">
        <f>IF(COUNT(C37:L37) &gt; 2, SUM(C37:L37)-MIN(C37:L37)-SMALL(C37:L37,2), SUM(C37:L37))</f>
        <v>37</v>
      </c>
      <c r="P37" s="115" t="s">
        <v>57</v>
      </c>
      <c r="R37" s="246"/>
      <c r="S37" s="236"/>
      <c r="T37" s="239"/>
      <c r="U37" s="239"/>
      <c r="V37" s="239"/>
      <c r="W37" s="239"/>
      <c r="X37" s="239"/>
      <c r="Y37" s="239"/>
      <c r="Z37" s="239"/>
      <c r="AA37" s="239"/>
      <c r="AB37" s="239"/>
    </row>
    <row r="38" spans="1:28" x14ac:dyDescent="0.2">
      <c r="A38" s="256"/>
      <c r="B38" s="112" t="s">
        <v>6</v>
      </c>
      <c r="C38" s="36"/>
      <c r="D38" s="36">
        <v>60</v>
      </c>
      <c r="E38" s="36"/>
      <c r="F38" s="36"/>
      <c r="G38" s="36">
        <v>50</v>
      </c>
      <c r="H38" s="36"/>
      <c r="I38" s="36"/>
      <c r="J38" s="36"/>
      <c r="K38" s="36"/>
      <c r="L38" s="36">
        <v>110</v>
      </c>
      <c r="M38" s="59"/>
      <c r="N38" s="59"/>
      <c r="O38" s="100">
        <f>SUM(C38:M38)</f>
        <v>220</v>
      </c>
      <c r="P38" s="115" t="s">
        <v>48</v>
      </c>
      <c r="R38" s="278" t="s">
        <v>158</v>
      </c>
      <c r="S38" s="236">
        <f>IF(COUNT(C47:C47) &gt; 2, SUM(C47:C47)-MIN(C47:C47)-SMALL(C47:C47,2), SUM(C47:C47))</f>
        <v>5.5</v>
      </c>
      <c r="T38" s="237">
        <f>IF(COUNT(C47:D47) &gt; 2, SUM(C47:D47)-MIN(C47:D47)-SMALL(C47:D47,2), SUM(C47:D47))</f>
        <v>7</v>
      </c>
      <c r="U38" s="237">
        <f>IF(COUNT(C47:E47) &gt; 2, SUM(C47:E47)-MIN(C47:E47)-SMALL(C47:E47,2), SUM(C47:E47))</f>
        <v>5.5</v>
      </c>
      <c r="V38" s="237">
        <f>IF(COUNT(C47:F47) &gt; 2, SUM(C47:F47)-MIN(C47:F47)-SMALL(C47:F47,2), SUM(C47:F47))</f>
        <v>11</v>
      </c>
      <c r="W38" s="237">
        <f>IF(COUNT(C47:G47) &gt; 2, SUM(C47:G47)-MIN(C47:G47)-SMALL(C47:G47,2), SUM(C47:G47))</f>
        <v>14</v>
      </c>
      <c r="X38" s="237">
        <f>IF(COUNT(C47:H47) &gt; 2, SUM(C47:H47)-MIN(C47:H47)-SMALL(C47:H47,2), SUM(C47:H47))</f>
        <v>15.5</v>
      </c>
      <c r="Y38" s="237">
        <f>IF(COUNT(C47:I47) &gt; 2, SUM(C47:I47)-MIN(C47:I47)-SMALL(C47:I47,2), SUM(C47:I47))</f>
        <v>21.5</v>
      </c>
      <c r="Z38" s="237">
        <f>IF(COUNT(C47:J47) &gt; 2, SUM(C47:J47)-MIN(C47:J47)-SMALL(C47:J47,2), SUM(C47:J47))</f>
        <v>23.5</v>
      </c>
      <c r="AA38" s="237">
        <f>IF(COUNT(C47:K47) &gt; 2, SUM(C47:K47)-MIN(C47:K47)-SMALL(C47:K47,2), SUM(C47:K47))</f>
        <v>30.5</v>
      </c>
      <c r="AB38" s="237">
        <f>IF(COUNT(C47:L47) &gt; 2, SUM(C47:L47)-MIN(C47:L47)-SMALL(C47:L47,2), SUM(C47:L47))</f>
        <v>33.5</v>
      </c>
    </row>
    <row r="39" spans="1:28" x14ac:dyDescent="0.2">
      <c r="A39" s="257"/>
      <c r="B39" s="116" t="s">
        <v>45</v>
      </c>
      <c r="C39" s="117">
        <f>RANK(S30,S6:S65,0)</f>
        <v>8</v>
      </c>
      <c r="D39" s="117">
        <f t="shared" ref="D39:L39" si="6">RANK(T30,T6:T65,0)</f>
        <v>4</v>
      </c>
      <c r="E39" s="117">
        <f t="shared" si="6"/>
        <v>6</v>
      </c>
      <c r="F39" s="117">
        <f t="shared" si="6"/>
        <v>10</v>
      </c>
      <c r="G39" s="117">
        <f t="shared" si="6"/>
        <v>5</v>
      </c>
      <c r="H39" s="117">
        <f t="shared" si="6"/>
        <v>9</v>
      </c>
      <c r="I39" s="117">
        <f t="shared" si="6"/>
        <v>11</v>
      </c>
      <c r="J39" s="117">
        <f t="shared" si="6"/>
        <v>11</v>
      </c>
      <c r="K39" s="117">
        <f t="shared" si="6"/>
        <v>12</v>
      </c>
      <c r="L39" s="117">
        <f t="shared" si="6"/>
        <v>9</v>
      </c>
      <c r="M39" s="118"/>
      <c r="N39" s="118"/>
      <c r="O39" s="110">
        <f>IF(O37&gt;0, O37*243.903, "0")</f>
        <v>9024.4110000000001</v>
      </c>
      <c r="P39" s="119" t="s">
        <v>49</v>
      </c>
      <c r="R39" s="279"/>
      <c r="S39" s="236"/>
      <c r="T39" s="238"/>
      <c r="U39" s="238"/>
      <c r="V39" s="238"/>
      <c r="W39" s="238"/>
      <c r="X39" s="238"/>
      <c r="Y39" s="238"/>
      <c r="Z39" s="238"/>
      <c r="AA39" s="238"/>
      <c r="AB39" s="238"/>
    </row>
    <row r="40" spans="1:28" ht="4.5" customHeight="1" x14ac:dyDescent="0.2">
      <c r="A40" s="120"/>
      <c r="B40" s="121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33"/>
      <c r="P40" s="123"/>
      <c r="R40" s="279"/>
      <c r="S40" s="236"/>
      <c r="T40" s="238"/>
      <c r="U40" s="238"/>
      <c r="V40" s="238"/>
      <c r="W40" s="238"/>
      <c r="X40" s="238"/>
      <c r="Y40" s="238"/>
      <c r="Z40" s="238"/>
      <c r="AA40" s="238"/>
      <c r="AB40" s="238"/>
    </row>
    <row r="41" spans="1:28" x14ac:dyDescent="0.2">
      <c r="A41" s="252" t="s">
        <v>52</v>
      </c>
      <c r="B41" s="124" t="s">
        <v>4</v>
      </c>
      <c r="C41" s="125">
        <v>2</v>
      </c>
      <c r="D41" s="125">
        <v>2</v>
      </c>
      <c r="E41" s="125">
        <v>13</v>
      </c>
      <c r="F41" s="125">
        <v>13</v>
      </c>
      <c r="G41" s="125">
        <v>1</v>
      </c>
      <c r="H41" s="125">
        <v>8</v>
      </c>
      <c r="I41" s="125">
        <v>9</v>
      </c>
      <c r="J41" s="125">
        <v>7</v>
      </c>
      <c r="K41" s="125">
        <v>13</v>
      </c>
      <c r="L41" s="125">
        <v>3</v>
      </c>
      <c r="M41" s="109"/>
      <c r="N41" s="125"/>
      <c r="O41" s="126">
        <f>SUM(C42:L42)</f>
        <v>44.5</v>
      </c>
      <c r="P41" s="127" t="s">
        <v>46</v>
      </c>
      <c r="R41" s="280"/>
      <c r="S41" s="236"/>
      <c r="T41" s="239"/>
      <c r="U41" s="239"/>
      <c r="V41" s="239"/>
      <c r="W41" s="239"/>
      <c r="X41" s="239"/>
      <c r="Y41" s="239"/>
      <c r="Z41" s="239"/>
      <c r="AA41" s="239"/>
      <c r="AB41" s="239"/>
    </row>
    <row r="42" spans="1:28" x14ac:dyDescent="0.2">
      <c r="A42" s="253"/>
      <c r="B42" s="128" t="s">
        <v>5</v>
      </c>
      <c r="C42" s="125">
        <v>7</v>
      </c>
      <c r="D42" s="125">
        <v>7</v>
      </c>
      <c r="E42" s="125">
        <v>1.5</v>
      </c>
      <c r="F42" s="125">
        <v>1.5</v>
      </c>
      <c r="G42" s="125">
        <v>7.5</v>
      </c>
      <c r="H42" s="125">
        <v>4</v>
      </c>
      <c r="I42" s="125">
        <v>3.5</v>
      </c>
      <c r="J42" s="125">
        <v>4.5</v>
      </c>
      <c r="K42" s="125">
        <v>1.5</v>
      </c>
      <c r="L42" s="125">
        <v>6.5</v>
      </c>
      <c r="M42" s="109"/>
      <c r="N42" s="109"/>
      <c r="O42" s="126">
        <f>IF(COUNT(C42:L42) &gt; 2, SUM(C42:L42)-MIN(C42:L42)-SMALL(C42:L42,2), SUM(C42:L42))</f>
        <v>41.5</v>
      </c>
      <c r="P42" s="129" t="s">
        <v>57</v>
      </c>
      <c r="R42" s="244" t="s">
        <v>122</v>
      </c>
      <c r="S42" s="236">
        <f>IF(COUNT(C52:C52) &gt; 2, SUM(C52:C52)-MIN(C52:C52)-SMALL(C52:C52,2), SUM(C52:C52))</f>
        <v>6</v>
      </c>
      <c r="T42" s="237">
        <f>IF(COUNT(C52:D52) &gt; 2, SUM(C52:D52)-MIN(C52:D52)-SMALL(C52:D52,2), SUM(C52:D52))</f>
        <v>6.5</v>
      </c>
      <c r="U42" s="237">
        <f>IF(COUNT(C52:E52) &gt; 2, SUM(C52:E52)-MIN(C52:E52)-SMALL(C52:E52,2), SUM(C52:E52))</f>
        <v>6</v>
      </c>
      <c r="V42" s="237">
        <f>IF(COUNT(C52:F52) &gt; 2, SUM(C52:F52)-MIN(C52:F52)-SMALL(C52:F52,2), SUM(C52:F52))</f>
        <v>10.5</v>
      </c>
      <c r="W42" s="237">
        <f>IF(COUNT(C52:G52) &gt; 2, SUM(C52:G52)-MIN(C52:G52)-SMALL(C52:G52,2), SUM(C52:G52))</f>
        <v>14.5</v>
      </c>
      <c r="X42" s="237">
        <f>IF(COUNT(C52:H52) &gt; 2, SUM(C52:H52)-MIN(C52:H52)-SMALL(C52:H52,2), SUM(C52:H52))</f>
        <v>21</v>
      </c>
      <c r="Y42" s="237">
        <f>IF(COUNT(C52:I52) &gt; 2, SUM(C52:I52)-MIN(C52:I52)-SMALL(C52:I52,2), SUM(C52:I52))</f>
        <v>26.5</v>
      </c>
      <c r="Z42" s="237">
        <f>IF(COUNT(C52:J52) &gt; 2, SUM(C52:J52)-MIN(C52:J52)-SMALL(C52:J52,2), SUM(C52:J52))</f>
        <v>32</v>
      </c>
      <c r="AA42" s="237">
        <f>IF(COUNT(C52:K52) &gt; 2, SUM(C52:K52)-MIN(C52:K52)-SMALL(C52:K52,2), SUM(C52:K52))</f>
        <v>38.5</v>
      </c>
      <c r="AB42" s="237">
        <f>IF(COUNT(C52:L52) &gt; 2, SUM(C52:L52)-MIN(C52:L52)-SMALL(C52:L52,2), SUM(C52:L52))</f>
        <v>42</v>
      </c>
    </row>
    <row r="43" spans="1:28" x14ac:dyDescent="0.2">
      <c r="A43" s="253"/>
      <c r="B43" s="128" t="s">
        <v>6</v>
      </c>
      <c r="C43" s="26">
        <v>90</v>
      </c>
      <c r="D43" s="26">
        <v>90</v>
      </c>
      <c r="E43" s="26"/>
      <c r="F43" s="26"/>
      <c r="G43" s="26">
        <v>110</v>
      </c>
      <c r="H43" s="26"/>
      <c r="I43" s="26"/>
      <c r="J43" s="26"/>
      <c r="K43" s="26"/>
      <c r="L43" s="26">
        <v>60</v>
      </c>
      <c r="M43" s="38"/>
      <c r="N43" s="38"/>
      <c r="O43" s="99">
        <f>SUM(C43:M43)</f>
        <v>350</v>
      </c>
      <c r="P43" s="129" t="s">
        <v>48</v>
      </c>
      <c r="R43" s="245"/>
      <c r="S43" s="236"/>
      <c r="T43" s="238"/>
      <c r="U43" s="238"/>
      <c r="V43" s="238"/>
      <c r="W43" s="238"/>
      <c r="X43" s="238"/>
      <c r="Y43" s="238"/>
      <c r="Z43" s="238"/>
      <c r="AA43" s="238"/>
      <c r="AB43" s="238"/>
    </row>
    <row r="44" spans="1:28" x14ac:dyDescent="0.2">
      <c r="A44" s="254"/>
      <c r="B44" s="130" t="s">
        <v>45</v>
      </c>
      <c r="C44" s="131">
        <f>RANK(S34,S6:S65,0)</f>
        <v>2</v>
      </c>
      <c r="D44" s="131">
        <f t="shared" ref="D44:L44" si="7">RANK(T34,T6:T65,0)</f>
        <v>1</v>
      </c>
      <c r="E44" s="131">
        <f t="shared" si="7"/>
        <v>4</v>
      </c>
      <c r="F44" s="131">
        <f t="shared" si="7"/>
        <v>1</v>
      </c>
      <c r="G44" s="131">
        <f t="shared" si="7"/>
        <v>1</v>
      </c>
      <c r="H44" s="131">
        <f t="shared" si="7"/>
        <v>2</v>
      </c>
      <c r="I44" s="131">
        <f t="shared" si="7"/>
        <v>3</v>
      </c>
      <c r="J44" s="131">
        <f t="shared" si="7"/>
        <v>4</v>
      </c>
      <c r="K44" s="131">
        <f t="shared" si="7"/>
        <v>6</v>
      </c>
      <c r="L44" s="131">
        <f t="shared" si="7"/>
        <v>5</v>
      </c>
      <c r="M44" s="118"/>
      <c r="N44" s="118"/>
      <c r="O44" s="126">
        <f>IF(O42&gt;0, O42*243.903, "0")</f>
        <v>10121.9745</v>
      </c>
      <c r="P44" s="132" t="s">
        <v>49</v>
      </c>
      <c r="R44" s="245"/>
      <c r="S44" s="236"/>
      <c r="T44" s="238"/>
      <c r="U44" s="238"/>
      <c r="V44" s="238"/>
      <c r="W44" s="238"/>
      <c r="X44" s="238"/>
      <c r="Y44" s="238"/>
      <c r="Z44" s="238"/>
      <c r="AA44" s="238"/>
      <c r="AB44" s="238"/>
    </row>
    <row r="45" spans="1:28" ht="4.5" customHeight="1" x14ac:dyDescent="0.2">
      <c r="A45" s="122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33"/>
      <c r="P45" s="122"/>
      <c r="R45" s="246"/>
      <c r="S45" s="236"/>
      <c r="T45" s="239"/>
      <c r="U45" s="239"/>
      <c r="V45" s="239"/>
      <c r="W45" s="239"/>
      <c r="X45" s="239"/>
      <c r="Y45" s="239"/>
      <c r="Z45" s="239"/>
      <c r="AA45" s="239"/>
      <c r="AB45" s="239"/>
    </row>
    <row r="46" spans="1:28" x14ac:dyDescent="0.2">
      <c r="A46" s="267" t="s">
        <v>158</v>
      </c>
      <c r="B46" s="107" t="s">
        <v>4</v>
      </c>
      <c r="C46" s="117">
        <v>5</v>
      </c>
      <c r="D46" s="117">
        <v>13</v>
      </c>
      <c r="E46" s="117">
        <v>5</v>
      </c>
      <c r="F46" s="117">
        <v>15</v>
      </c>
      <c r="G46" s="117">
        <v>10</v>
      </c>
      <c r="H46" s="117">
        <v>14</v>
      </c>
      <c r="I46" s="117">
        <v>4</v>
      </c>
      <c r="J46" s="117">
        <v>12</v>
      </c>
      <c r="K46" s="117">
        <v>2</v>
      </c>
      <c r="L46" s="117">
        <v>10</v>
      </c>
      <c r="M46" s="118"/>
      <c r="N46" s="117"/>
      <c r="O46" s="110">
        <f>SUM(C47:L47)</f>
        <v>35</v>
      </c>
      <c r="P46" s="111" t="s">
        <v>46</v>
      </c>
      <c r="R46" s="282" t="s">
        <v>166</v>
      </c>
      <c r="S46" s="236">
        <f>IF(COUNT(C57:C57) &gt; 2, SUM(C57:C57)-MIN(C57:C57)-SMALL(C57:C57,2), SUM(C57:C57))</f>
        <v>1</v>
      </c>
      <c r="T46" s="237">
        <f>IF(COUNT(C57:D57) &gt; 2, SUM(C57:D57)-MIN(C57:D57)-SMALL(C57:D57,2), SUM(C57:D57))</f>
        <v>7</v>
      </c>
      <c r="U46" s="237">
        <f>IF(COUNT(C57:E57) &gt; 2, SUM(C57:E57)-MIN(C57:E57)-SMALL(C57:E57,2), SUM(C57:E57))</f>
        <v>6</v>
      </c>
      <c r="V46" s="237">
        <f>IF(COUNT(C57:F57) &gt; 2, SUM(C57:F57)-MIN(C57:F57)-SMALL(C57:F57,2), SUM(C57:F57))</f>
        <v>13.5</v>
      </c>
      <c r="W46" s="237">
        <f>IF(COUNT(C57:G57) &gt; 2, SUM(C57:G57)-MIN(C57:G57)-SMALL(C57:G57,2), SUM(C57:G57))</f>
        <v>17</v>
      </c>
      <c r="X46" s="237">
        <f>IF(COUNT(C57:H57) &gt; 2, SUM(C57:H57)-MIN(C57:H57)-SMALL(C57:H57,2), SUM(C57:H57))</f>
        <v>20</v>
      </c>
      <c r="Y46" s="237">
        <f>IF(COUNT(C57:I57) &gt; 2, SUM(C57:I57)-MIN(C57:I57)-SMALL(C57:I57,2), SUM(C57:I57))</f>
        <v>21.5</v>
      </c>
      <c r="Z46" s="237">
        <f>IF(COUNT(C57:J57) &gt; 2, SUM(C57:J57)-MIN(C57:J57)-SMALL(C57:J57,2), SUM(C57:J57))</f>
        <v>24.5</v>
      </c>
      <c r="AA46" s="237">
        <f>IF(COUNT(C57:K57) &gt; 2, SUM(C57:K57)-MIN(C57:K57)-SMALL(C57:K57,2), SUM(C57:K57))</f>
        <v>25.5</v>
      </c>
      <c r="AB46" s="237">
        <f>IF(COUNT(C57:L57) &gt; 2, SUM(C57:L57)-MIN(C57:L57)-SMALL(C57:L57,2), SUM(C57:L57))</f>
        <v>30</v>
      </c>
    </row>
    <row r="47" spans="1:28" x14ac:dyDescent="0.2">
      <c r="A47" s="268"/>
      <c r="B47" s="135" t="s">
        <v>5</v>
      </c>
      <c r="C47" s="117">
        <v>5.5</v>
      </c>
      <c r="D47" s="117">
        <v>1.5</v>
      </c>
      <c r="E47" s="117">
        <v>5.5</v>
      </c>
      <c r="F47" s="117">
        <v>0.5</v>
      </c>
      <c r="G47" s="117">
        <v>3</v>
      </c>
      <c r="H47" s="117">
        <v>1</v>
      </c>
      <c r="I47" s="117">
        <v>6</v>
      </c>
      <c r="J47" s="117">
        <v>2</v>
      </c>
      <c r="K47" s="117">
        <v>7</v>
      </c>
      <c r="L47" s="117">
        <v>3</v>
      </c>
      <c r="M47" s="118"/>
      <c r="N47" s="118"/>
      <c r="O47" s="110">
        <f>IF(COUNT(C47:L47) &gt; 2, SUM(C47:L47)-MIN(C47:L47)-SMALL(C47:L47,2), SUM(C47:L47))</f>
        <v>33.5</v>
      </c>
      <c r="P47" s="115" t="s">
        <v>57</v>
      </c>
      <c r="R47" s="283"/>
      <c r="S47" s="236"/>
      <c r="T47" s="238"/>
      <c r="U47" s="238"/>
      <c r="V47" s="238"/>
      <c r="W47" s="238"/>
      <c r="X47" s="238"/>
      <c r="Y47" s="238"/>
      <c r="Z47" s="238"/>
      <c r="AA47" s="238"/>
      <c r="AB47" s="238"/>
    </row>
    <row r="48" spans="1:28" x14ac:dyDescent="0.2">
      <c r="A48" s="268"/>
      <c r="B48" s="135" t="s">
        <v>6</v>
      </c>
      <c r="C48" s="36"/>
      <c r="D48" s="36"/>
      <c r="E48" s="36"/>
      <c r="F48" s="36"/>
      <c r="G48" s="36"/>
      <c r="H48" s="36"/>
      <c r="I48" s="36">
        <v>30</v>
      </c>
      <c r="J48" s="36"/>
      <c r="K48" s="36">
        <v>90</v>
      </c>
      <c r="L48" s="36"/>
      <c r="M48" s="117"/>
      <c r="N48" s="117"/>
      <c r="O48" s="100">
        <f>SUM(C48:M48)</f>
        <v>120</v>
      </c>
      <c r="P48" s="115" t="s">
        <v>48</v>
      </c>
      <c r="R48" s="283"/>
      <c r="S48" s="236"/>
      <c r="T48" s="238"/>
      <c r="U48" s="238"/>
      <c r="V48" s="238"/>
      <c r="W48" s="238"/>
      <c r="X48" s="238"/>
      <c r="Y48" s="238"/>
      <c r="Z48" s="238"/>
      <c r="AA48" s="238"/>
      <c r="AB48" s="238"/>
    </row>
    <row r="49" spans="1:28" x14ac:dyDescent="0.2">
      <c r="A49" s="269"/>
      <c r="B49" s="136" t="s">
        <v>45</v>
      </c>
      <c r="C49" s="117">
        <f>RANK(S38,S6:S65,0)</f>
        <v>5</v>
      </c>
      <c r="D49" s="117">
        <f t="shared" ref="D49:L49" si="8">RANK(T38,T6:T65,0)</f>
        <v>9</v>
      </c>
      <c r="E49" s="117">
        <f t="shared" si="8"/>
        <v>11</v>
      </c>
      <c r="F49" s="117">
        <f t="shared" si="8"/>
        <v>7</v>
      </c>
      <c r="G49" s="117">
        <f t="shared" si="8"/>
        <v>13</v>
      </c>
      <c r="H49" s="117">
        <f t="shared" si="8"/>
        <v>14</v>
      </c>
      <c r="I49" s="117">
        <f t="shared" si="8"/>
        <v>12</v>
      </c>
      <c r="J49" s="117">
        <f t="shared" si="8"/>
        <v>14</v>
      </c>
      <c r="K49" s="117">
        <f t="shared" si="8"/>
        <v>11</v>
      </c>
      <c r="L49" s="117">
        <f t="shared" si="8"/>
        <v>11</v>
      </c>
      <c r="M49" s="118"/>
      <c r="N49" s="118"/>
      <c r="O49" s="110">
        <f>IF(O47&gt;0, O47*243.903, "0")</f>
        <v>8170.7505000000001</v>
      </c>
      <c r="P49" s="119" t="s">
        <v>49</v>
      </c>
      <c r="R49" s="284"/>
      <c r="S49" s="236"/>
      <c r="T49" s="239"/>
      <c r="U49" s="239"/>
      <c r="V49" s="239"/>
      <c r="W49" s="239"/>
      <c r="X49" s="239"/>
      <c r="Y49" s="239"/>
      <c r="Z49" s="239"/>
      <c r="AA49" s="239"/>
      <c r="AB49" s="239"/>
    </row>
    <row r="50" spans="1:28" ht="4.5" customHeight="1" x14ac:dyDescent="0.2">
      <c r="A50" s="122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33"/>
      <c r="P50" s="122"/>
      <c r="R50" s="244" t="s">
        <v>167</v>
      </c>
      <c r="S50" s="236">
        <f>IF(COUNT(C62:C62) &gt; 2, SUM(C62:C62)-MIN(C62:C62)-SMALL(C62:C62,2), SUM(C62:C62))</f>
        <v>6.5</v>
      </c>
      <c r="T50" s="237">
        <f>IF(COUNT(C62:D62) &gt; 2, SUM(C62:D62)-MIN(C62:D62)-SMALL(C62:D62,2), SUM(C62:D62))</f>
        <v>11</v>
      </c>
      <c r="U50" s="237">
        <f>IF(COUNT(C62:E62) &gt; 2, SUM(C62:E62)-MIN(C62:E62)-SMALL(C62:E62,2), SUM(C62:E62))</f>
        <v>6.5</v>
      </c>
      <c r="V50" s="237">
        <f>IF(COUNT(C62:F62) &gt; 2, SUM(C62:F62)-MIN(C62:F62)-SMALL(C62:F62,2), SUM(C62:F62))</f>
        <v>12.5</v>
      </c>
      <c r="W50" s="237">
        <f>IF(COUNT(C62:G62) &gt; 2, SUM(C62:G62)-MIN(C62:G62)-SMALL(C62:G62,2), SUM(C62:G62))</f>
        <v>17</v>
      </c>
      <c r="X50" s="237">
        <f>IF(COUNT(C62:H62) &gt; 2, SUM(C62:H62)-MIN(C62:H62)-SMALL(C62:H62,2), SUM(C62:H62))</f>
        <v>24</v>
      </c>
      <c r="Y50" s="237">
        <f>IF(COUNT(C62:I62) &gt; 2, SUM(C62:I62)-MIN(C62:I62)-SMALL(C62:I62,2), SUM(C62:I62))</f>
        <v>28</v>
      </c>
      <c r="Z50" s="237">
        <f>IF(COUNT(C62:J62) &gt; 2, SUM(C62:J62)-MIN(C62:J62)-SMALL(C62:J62,2), SUM(C62:J62))</f>
        <v>34</v>
      </c>
      <c r="AA50" s="237">
        <f>IF(COUNT(C62:K62) &gt; 2, SUM(C62:K62)-MIN(C62:K62)-SMALL(C62:K62,2), SUM(C62:K62))</f>
        <v>36</v>
      </c>
      <c r="AB50" s="237">
        <f>IF(COUNT(C62:L62) &gt; 2, SUM(C62:L62)-MIN(C62:L62)-SMALL(C62:L62,2), SUM(C62:L62))</f>
        <v>43</v>
      </c>
    </row>
    <row r="51" spans="1:28" x14ac:dyDescent="0.2">
      <c r="A51" s="252" t="s">
        <v>108</v>
      </c>
      <c r="B51" s="124" t="s">
        <v>4</v>
      </c>
      <c r="C51" s="131">
        <v>4</v>
      </c>
      <c r="D51" s="131">
        <v>15</v>
      </c>
      <c r="E51" s="131">
        <v>11</v>
      </c>
      <c r="F51" s="131">
        <v>7</v>
      </c>
      <c r="G51" s="131">
        <v>8</v>
      </c>
      <c r="H51" s="131">
        <v>3</v>
      </c>
      <c r="I51" s="131">
        <v>5</v>
      </c>
      <c r="J51" s="131">
        <v>5</v>
      </c>
      <c r="K51" s="131">
        <v>3</v>
      </c>
      <c r="L51" s="131">
        <v>9</v>
      </c>
      <c r="M51" s="118"/>
      <c r="N51" s="131"/>
      <c r="O51" s="126">
        <f>SUM(C52:L52)</f>
        <v>45</v>
      </c>
      <c r="P51" s="127" t="s">
        <v>46</v>
      </c>
      <c r="R51" s="245"/>
      <c r="S51" s="236"/>
      <c r="T51" s="238"/>
      <c r="U51" s="238"/>
      <c r="V51" s="238"/>
      <c r="W51" s="238"/>
      <c r="X51" s="238"/>
      <c r="Y51" s="238"/>
      <c r="Z51" s="238"/>
      <c r="AA51" s="238"/>
      <c r="AB51" s="238"/>
    </row>
    <row r="52" spans="1:28" x14ac:dyDescent="0.2">
      <c r="A52" s="253"/>
      <c r="B52" s="128" t="s">
        <v>5</v>
      </c>
      <c r="C52" s="131">
        <v>6</v>
      </c>
      <c r="D52" s="131">
        <v>0.5</v>
      </c>
      <c r="E52" s="131">
        <v>2.5</v>
      </c>
      <c r="F52" s="131">
        <v>4.5</v>
      </c>
      <c r="G52" s="131">
        <v>4</v>
      </c>
      <c r="H52" s="131">
        <v>6.5</v>
      </c>
      <c r="I52" s="131">
        <v>5.5</v>
      </c>
      <c r="J52" s="131">
        <v>5.5</v>
      </c>
      <c r="K52" s="131">
        <v>6.5</v>
      </c>
      <c r="L52" s="131">
        <v>3.5</v>
      </c>
      <c r="M52" s="118"/>
      <c r="N52" s="118"/>
      <c r="O52" s="126">
        <f>IF(COUNT(C52:L52) &gt; 2, SUM(C52:L52)-MIN(C52:L52)-SMALL(C52:L52,2), SUM(C52:L52))</f>
        <v>42</v>
      </c>
      <c r="P52" s="129" t="s">
        <v>57</v>
      </c>
      <c r="R52" s="245"/>
      <c r="S52" s="236"/>
      <c r="T52" s="238"/>
      <c r="U52" s="238"/>
      <c r="V52" s="238"/>
      <c r="W52" s="238"/>
      <c r="X52" s="238"/>
      <c r="Y52" s="238"/>
      <c r="Z52" s="238"/>
      <c r="AA52" s="238"/>
      <c r="AB52" s="238"/>
    </row>
    <row r="53" spans="1:28" x14ac:dyDescent="0.2">
      <c r="A53" s="253"/>
      <c r="B53" s="128" t="s">
        <v>6</v>
      </c>
      <c r="C53" s="26">
        <v>30</v>
      </c>
      <c r="D53" s="26"/>
      <c r="E53" s="26"/>
      <c r="F53" s="26"/>
      <c r="G53" s="26"/>
      <c r="H53" s="26">
        <v>60</v>
      </c>
      <c r="I53" s="26"/>
      <c r="J53" s="26"/>
      <c r="K53" s="26">
        <v>60</v>
      </c>
      <c r="L53" s="26"/>
      <c r="M53" s="137">
        <v>100</v>
      </c>
      <c r="N53" s="131"/>
      <c r="O53" s="99">
        <f>SUM(C53:M53)</f>
        <v>250</v>
      </c>
      <c r="P53" s="129" t="s">
        <v>48</v>
      </c>
      <c r="R53" s="246"/>
      <c r="S53" s="236"/>
      <c r="T53" s="239"/>
      <c r="U53" s="239"/>
      <c r="V53" s="239"/>
      <c r="W53" s="239"/>
      <c r="X53" s="239"/>
      <c r="Y53" s="239"/>
      <c r="Z53" s="239"/>
      <c r="AA53" s="239"/>
      <c r="AB53" s="239"/>
    </row>
    <row r="54" spans="1:28" x14ac:dyDescent="0.2">
      <c r="A54" s="253"/>
      <c r="B54" s="130" t="s">
        <v>45</v>
      </c>
      <c r="C54" s="131">
        <f>RANK(S42,S6:S65,0)</f>
        <v>4</v>
      </c>
      <c r="D54" s="131">
        <f t="shared" ref="D54:L54" si="9">RANK(T42,T6:T65,0)</f>
        <v>11</v>
      </c>
      <c r="E54" s="131">
        <f t="shared" si="9"/>
        <v>8</v>
      </c>
      <c r="F54" s="131">
        <f t="shared" si="9"/>
        <v>10</v>
      </c>
      <c r="G54" s="131">
        <f t="shared" si="9"/>
        <v>11</v>
      </c>
      <c r="H54" s="131">
        <f t="shared" si="9"/>
        <v>7</v>
      </c>
      <c r="I54" s="131">
        <f t="shared" si="9"/>
        <v>6</v>
      </c>
      <c r="J54" s="131">
        <f t="shared" si="9"/>
        <v>5</v>
      </c>
      <c r="K54" s="131">
        <f t="shared" si="9"/>
        <v>3</v>
      </c>
      <c r="L54" s="131">
        <f t="shared" si="9"/>
        <v>4</v>
      </c>
      <c r="M54" s="118"/>
      <c r="N54" s="118"/>
      <c r="O54" s="126">
        <f>IF(O52&gt;0, O52*243.903, "0")</f>
        <v>10243.925999999999</v>
      </c>
      <c r="P54" s="132" t="s">
        <v>49</v>
      </c>
      <c r="R54" s="278" t="s">
        <v>17</v>
      </c>
      <c r="S54" s="237">
        <f>IF(COUNT(C67:C67) &gt; 2, SUM(C67:C67)-MIN(C67:C67)-SMALL(C67:C67,2), SUM(C67:C67))</f>
        <v>2.5</v>
      </c>
      <c r="T54" s="237">
        <f>IF(COUNT(C67:D67) &gt; 2, SUM(C67:D67)-MIN(C67:D67)-SMALL(C67:D67,2), SUM(C67:D67))</f>
        <v>5</v>
      </c>
      <c r="U54" s="237">
        <f>IF(COUNT(C67:E67) &gt; 2, SUM(C67:E67)-MIN(C67:E67)-SMALL(C67:E67,2), SUM(C67:E67))</f>
        <v>2.5</v>
      </c>
      <c r="V54" s="237">
        <f>IF(COUNT(C67:F67) &gt; 2, SUM(C67:F67)-MIN(C67:F67)-SMALL(C67:F67,2), SUM(C67:F67))</f>
        <v>9.5</v>
      </c>
      <c r="W54" s="237">
        <f>IF(COUNT(C67:G67) &gt; 2, SUM(C67:G67)-MIN(C67:G67)-SMALL(C67:G67,2), SUM(C67:G67))</f>
        <v>12</v>
      </c>
      <c r="X54" s="237">
        <f>IF(COUNT(C67:H67) &gt; 2, SUM(C67:H67)-MIN(C67:H67)-SMALL(C67:H67,2), SUM(C67:H67))</f>
        <v>16.5</v>
      </c>
      <c r="Y54" s="237">
        <f>IF(COUNT(C67:I67) &gt; 2, SUM(C67:I67)-MIN(C67:I67)-SMALL(C67:I67,2), SUM(C67:I67))</f>
        <v>20.5</v>
      </c>
      <c r="Z54" s="237">
        <f>IF(COUNT(C67:J67) &gt; 2, SUM(C67:J67)-MIN(C67:J67)-SMALL(C67:J67,2), SUM(C67:J67))</f>
        <v>27.5</v>
      </c>
      <c r="AA54" s="237">
        <f>IF(COUNT(C67:K67) &gt; 2, SUM(C67:K67)-MIN(C67:K67)-SMALL(C67:K67,2), SUM(C67:K67))</f>
        <v>31</v>
      </c>
      <c r="AB54" s="237">
        <f>IF(COUNT(C67:L67) &gt; 2, SUM(C67:L67)-MIN(C67:L67)-SMALL(C67:L67,2), SUM(C67:L67))</f>
        <v>33</v>
      </c>
    </row>
    <row r="55" spans="1:28" ht="4.5" customHeight="1" x14ac:dyDescent="0.2">
      <c r="A55" s="120"/>
      <c r="B55" s="121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33"/>
      <c r="P55" s="123"/>
      <c r="R55" s="279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</row>
    <row r="56" spans="1:28" x14ac:dyDescent="0.2">
      <c r="A56" s="255" t="s">
        <v>166</v>
      </c>
      <c r="B56" s="107" t="s">
        <v>4</v>
      </c>
      <c r="C56" s="108">
        <v>14</v>
      </c>
      <c r="D56" s="108">
        <v>4</v>
      </c>
      <c r="E56" s="108">
        <v>10</v>
      </c>
      <c r="F56" s="108">
        <v>1</v>
      </c>
      <c r="G56" s="108">
        <v>9</v>
      </c>
      <c r="H56" s="108">
        <v>15</v>
      </c>
      <c r="I56" s="108">
        <v>13</v>
      </c>
      <c r="J56" s="108">
        <v>10</v>
      </c>
      <c r="K56" s="108">
        <v>0</v>
      </c>
      <c r="L56" s="108">
        <v>7</v>
      </c>
      <c r="M56" s="109"/>
      <c r="N56" s="108"/>
      <c r="O56" s="110">
        <f>SUM(C57:L57)</f>
        <v>30.5</v>
      </c>
      <c r="P56" s="111" t="s">
        <v>46</v>
      </c>
      <c r="R56" s="279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</row>
    <row r="57" spans="1:28" x14ac:dyDescent="0.2">
      <c r="A57" s="256"/>
      <c r="B57" s="112" t="s">
        <v>5</v>
      </c>
      <c r="C57" s="108">
        <v>1</v>
      </c>
      <c r="D57" s="108">
        <v>6</v>
      </c>
      <c r="E57" s="108">
        <v>3</v>
      </c>
      <c r="F57" s="108">
        <v>7.5</v>
      </c>
      <c r="G57" s="108">
        <v>3.5</v>
      </c>
      <c r="H57" s="108">
        <v>0.5</v>
      </c>
      <c r="I57" s="108">
        <v>1.5</v>
      </c>
      <c r="J57" s="108">
        <v>3</v>
      </c>
      <c r="K57" s="108">
        <v>0</v>
      </c>
      <c r="L57" s="108">
        <v>4.5</v>
      </c>
      <c r="M57" s="109"/>
      <c r="N57" s="109"/>
      <c r="O57" s="110">
        <f>IF(COUNT(C57:L57) &gt; 2, SUM(C57:L57)-MIN(C57:L57)-SMALL(C57:L57,2), SUM(C57:L57))</f>
        <v>30</v>
      </c>
      <c r="P57" s="115" t="s">
        <v>57</v>
      </c>
      <c r="R57" s="280"/>
      <c r="S57" s="239"/>
      <c r="T57" s="239"/>
      <c r="U57" s="239"/>
      <c r="V57" s="239"/>
      <c r="W57" s="239"/>
      <c r="X57" s="239"/>
      <c r="Y57" s="239"/>
      <c r="Z57" s="239"/>
      <c r="AA57" s="239"/>
      <c r="AB57" s="239"/>
    </row>
    <row r="58" spans="1:28" x14ac:dyDescent="0.2">
      <c r="A58" s="256"/>
      <c r="B58" s="112" t="s">
        <v>6</v>
      </c>
      <c r="C58" s="36"/>
      <c r="D58" s="36">
        <v>30</v>
      </c>
      <c r="E58" s="36"/>
      <c r="F58" s="36">
        <v>120</v>
      </c>
      <c r="G58" s="36"/>
      <c r="H58" s="36">
        <v>0</v>
      </c>
      <c r="I58" s="36"/>
      <c r="J58" s="36"/>
      <c r="K58" s="36"/>
      <c r="L58" s="36"/>
      <c r="M58" s="59"/>
      <c r="N58" s="59"/>
      <c r="O58" s="100">
        <f>SUM(C58:M58)</f>
        <v>150</v>
      </c>
      <c r="P58" s="115" t="s">
        <v>48</v>
      </c>
      <c r="R58" s="244" t="s">
        <v>19</v>
      </c>
      <c r="S58" s="237">
        <f>IF(COUNT(C72:C72) &gt; 2, SUM(C72:C72)-MIN(C72:C72)-SMALL(C72:C72,2), SUM(C72:C72))</f>
        <v>3.5</v>
      </c>
      <c r="T58" s="237">
        <f>IF(COUNT(C72:D72) &gt; 2, SUM(C72:D72)-MIN(C72:D72)-SMALL(C72:D72,2), SUM(C72:D72))</f>
        <v>7.5</v>
      </c>
      <c r="U58" s="237">
        <f>IF(COUNT(C72:E72) &gt; 2, SUM(C72:E72)-MIN(C72:E72)-SMALL(C72:E72,2), SUM(C72:E72))</f>
        <v>7</v>
      </c>
      <c r="V58" s="237">
        <f>IF(COUNT(C72:F72) &gt; 2, SUM(C72:F72)-MIN(C72:F72)-SMALL(C72:F72,2), SUM(C72:F72))</f>
        <v>11</v>
      </c>
      <c r="W58" s="237">
        <f>IF(COUNT(C72:G72) &gt; 2, SUM(C72:G72)-MIN(C72:G72)-SMALL(C72:G72,2), SUM(C72:G72))</f>
        <v>14.5</v>
      </c>
      <c r="X58" s="237">
        <f>IF(COUNT(C72:H72) &gt; 2, SUM(C72:H72)-MIN(C72:H72)-SMALL(C72:H72,2), SUM(C72:H72))</f>
        <v>16</v>
      </c>
      <c r="Y58" s="237">
        <f>IF(COUNT(C72:I72) &gt; 2, SUM(C72:I72)-MIN(C72:I72)-SMALL(C72:I72,2), SUM(C72:I72))</f>
        <v>23</v>
      </c>
      <c r="Z58" s="237">
        <f>IF(COUNT(C72:J72) &gt; 2, SUM(C72:J72)-MIN(C72:J72)-SMALL(C72:J72,2), SUM(C72:J72))</f>
        <v>24.5</v>
      </c>
      <c r="AA58" s="237">
        <f>IF(COUNT(C72:K72) &gt; 2, SUM(C72:K72)-MIN(C72:K72)-SMALL(C72:K72,2), SUM(C72:K72))</f>
        <v>27</v>
      </c>
      <c r="AB58" s="237">
        <f>IF(COUNT(C72:L72) &gt; 2, SUM(C72:L72)-MIN(C72:L72)-SMALL(C72:L72,2), SUM(C72:L72))</f>
        <v>33</v>
      </c>
    </row>
    <row r="59" spans="1:28" x14ac:dyDescent="0.2">
      <c r="A59" s="257"/>
      <c r="B59" s="116" t="s">
        <v>45</v>
      </c>
      <c r="C59" s="117">
        <f>RANK(S46,S6:S65,0)</f>
        <v>14</v>
      </c>
      <c r="D59" s="117">
        <f t="shared" ref="D59:L59" si="10">RANK(T46,T6:T65,0)</f>
        <v>9</v>
      </c>
      <c r="E59" s="117">
        <f t="shared" si="10"/>
        <v>8</v>
      </c>
      <c r="F59" s="117">
        <f t="shared" si="10"/>
        <v>3</v>
      </c>
      <c r="G59" s="117">
        <f t="shared" si="10"/>
        <v>5</v>
      </c>
      <c r="H59" s="117">
        <f t="shared" si="10"/>
        <v>9</v>
      </c>
      <c r="I59" s="117">
        <f t="shared" si="10"/>
        <v>12</v>
      </c>
      <c r="J59" s="117">
        <f t="shared" si="10"/>
        <v>11</v>
      </c>
      <c r="K59" s="117">
        <f t="shared" si="10"/>
        <v>14</v>
      </c>
      <c r="L59" s="117">
        <f t="shared" si="10"/>
        <v>14</v>
      </c>
      <c r="M59" s="118"/>
      <c r="N59" s="118"/>
      <c r="O59" s="110">
        <f>IF(O57&gt;0, O57*243.903, "0")</f>
        <v>7317.09</v>
      </c>
      <c r="P59" s="119" t="s">
        <v>49</v>
      </c>
      <c r="R59" s="245"/>
      <c r="S59" s="238"/>
      <c r="T59" s="238"/>
      <c r="U59" s="238"/>
      <c r="V59" s="238"/>
      <c r="W59" s="238"/>
      <c r="X59" s="238"/>
      <c r="Y59" s="238"/>
      <c r="Z59" s="238"/>
      <c r="AA59" s="238"/>
      <c r="AB59" s="238"/>
    </row>
    <row r="60" spans="1:28" ht="4.5" customHeight="1" x14ac:dyDescent="0.2">
      <c r="A60" s="120"/>
      <c r="B60" s="121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33"/>
      <c r="P60" s="123"/>
      <c r="R60" s="245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</row>
    <row r="61" spans="1:28" x14ac:dyDescent="0.2">
      <c r="A61" s="252" t="s">
        <v>167</v>
      </c>
      <c r="B61" s="124" t="s">
        <v>4</v>
      </c>
      <c r="C61" s="125">
        <v>3</v>
      </c>
      <c r="D61" s="125">
        <v>7</v>
      </c>
      <c r="E61" s="125">
        <v>8</v>
      </c>
      <c r="F61" s="125">
        <v>4</v>
      </c>
      <c r="G61" s="125">
        <v>0</v>
      </c>
      <c r="H61" s="125">
        <v>2</v>
      </c>
      <c r="I61" s="125">
        <v>15</v>
      </c>
      <c r="J61" s="125">
        <v>4</v>
      </c>
      <c r="K61" s="125">
        <v>12</v>
      </c>
      <c r="L61" s="125">
        <v>2</v>
      </c>
      <c r="M61" s="109"/>
      <c r="N61" s="125"/>
      <c r="O61" s="126">
        <f>SUM(C62:L62)</f>
        <v>43.5</v>
      </c>
      <c r="P61" s="127" t="s">
        <v>46</v>
      </c>
      <c r="R61" s="246"/>
      <c r="S61" s="239"/>
      <c r="T61" s="239"/>
      <c r="U61" s="239"/>
      <c r="V61" s="239"/>
      <c r="W61" s="239"/>
      <c r="X61" s="239"/>
      <c r="Y61" s="239"/>
      <c r="Z61" s="239"/>
      <c r="AA61" s="239"/>
      <c r="AB61" s="239"/>
    </row>
    <row r="62" spans="1:28" x14ac:dyDescent="0.2">
      <c r="A62" s="253"/>
      <c r="B62" s="128" t="s">
        <v>5</v>
      </c>
      <c r="C62" s="125">
        <v>6.5</v>
      </c>
      <c r="D62" s="125">
        <v>4.5</v>
      </c>
      <c r="E62" s="125">
        <v>4</v>
      </c>
      <c r="F62" s="125">
        <v>6</v>
      </c>
      <c r="G62" s="125">
        <v>0</v>
      </c>
      <c r="H62" s="125">
        <v>7</v>
      </c>
      <c r="I62" s="125">
        <v>0.5</v>
      </c>
      <c r="J62" s="125">
        <v>6</v>
      </c>
      <c r="K62" s="125">
        <v>2</v>
      </c>
      <c r="L62" s="125">
        <v>7</v>
      </c>
      <c r="M62" s="109"/>
      <c r="N62" s="109"/>
      <c r="O62" s="126">
        <f>IF(COUNT(C62:L62) &gt; 2, SUM(C62:L62)-MIN(C62:L62)-SMALL(C62:L62,2), SUM(C62:L62))</f>
        <v>43</v>
      </c>
      <c r="P62" s="129" t="s">
        <v>57</v>
      </c>
      <c r="R62" s="278" t="s">
        <v>159</v>
      </c>
      <c r="S62" s="237">
        <f>IF(COUNT(C77:C77) &gt; 2, SUM(C77:C77)-MIN(C77:C77)-SMALL(C77:C77,2), SUM(C77:C77))</f>
        <v>7.5</v>
      </c>
      <c r="T62" s="237">
        <f>IF(COUNT(C77:D77) &gt; 2, SUM(C77:D77)-MIN(C77:D77)-SMALL(C77:D77,2), SUM(C77:D77))</f>
        <v>12.5</v>
      </c>
      <c r="U62" s="237">
        <f>IF(COUNT(C77:E77) &gt; 2, SUM(C77:E77)-MIN(C77:E77)-SMALL(C77:E77,2), SUM(C77:E77))</f>
        <v>7.5</v>
      </c>
      <c r="V62" s="237">
        <f>IF(COUNT(C77:F77) &gt; 2, SUM(C77:F77)-MIN(C77:F77)-SMALL(C77:F77,2), SUM(C77:F77))</f>
        <v>14</v>
      </c>
      <c r="W62" s="237">
        <f>IF(COUNT(C77:G77) &gt; 2, SUM(C77:G77)-MIN(C77:G77)-SMALL(C77:G77,2), SUM(C77:G77))</f>
        <v>20.5</v>
      </c>
      <c r="X62" s="237">
        <f>IF(COUNT(C77:H77) &gt; 2, SUM(C77:H77)-MIN(C77:H77)-SMALL(C77:H77,2), SUM(C77:H77))</f>
        <v>25.5</v>
      </c>
      <c r="Y62" s="237">
        <f>IF(COUNT(C77:I77) &gt; 2, SUM(C77:I77)-MIN(C77:I77)-SMALL(C77:I77,2), SUM(C77:I77))</f>
        <v>32</v>
      </c>
      <c r="Z62" s="237">
        <f>IF(COUNT(C77:J77) &gt; 2, SUM(C77:J77)-MIN(C77:J77)-SMALL(C77:J77,2), SUM(C77:J77))</f>
        <v>38.5</v>
      </c>
      <c r="AA62" s="237">
        <f>IF(COUNT(C77:K77) &gt; 2, SUM(C77:K77)-MIN(C77:K77)-SMALL(C77:K77,2), SUM(C77:K77))</f>
        <v>42</v>
      </c>
      <c r="AB62" s="237">
        <f>IF(COUNT(C77:L77) &gt; 2, SUM(C77:L77)-MIN(C77:L77)-SMALL(C77:L77,2), SUM(C77:L77))</f>
        <v>47.5</v>
      </c>
    </row>
    <row r="63" spans="1:28" x14ac:dyDescent="0.2">
      <c r="A63" s="253"/>
      <c r="B63" s="128" t="s">
        <v>6</v>
      </c>
      <c r="C63" s="26">
        <v>60</v>
      </c>
      <c r="D63" s="26"/>
      <c r="E63" s="26"/>
      <c r="F63" s="26">
        <v>30</v>
      </c>
      <c r="G63" s="26"/>
      <c r="H63" s="26">
        <v>90</v>
      </c>
      <c r="I63" s="26"/>
      <c r="J63" s="26">
        <v>20</v>
      </c>
      <c r="K63" s="26"/>
      <c r="L63" s="26">
        <v>80</v>
      </c>
      <c r="M63" s="38">
        <v>125</v>
      </c>
      <c r="N63" s="38"/>
      <c r="O63" s="99">
        <f>SUM(C63:M63)</f>
        <v>405</v>
      </c>
      <c r="P63" s="129" t="s">
        <v>48</v>
      </c>
      <c r="R63" s="279"/>
      <c r="S63" s="238"/>
      <c r="T63" s="238"/>
      <c r="U63" s="238"/>
      <c r="V63" s="238"/>
      <c r="W63" s="238"/>
      <c r="X63" s="238"/>
      <c r="Y63" s="238"/>
      <c r="Z63" s="238"/>
      <c r="AA63" s="238"/>
      <c r="AB63" s="238"/>
    </row>
    <row r="64" spans="1:28" x14ac:dyDescent="0.2">
      <c r="A64" s="254"/>
      <c r="B64" s="130" t="s">
        <v>45</v>
      </c>
      <c r="C64" s="131">
        <f>RANK(S50,S6:S65,0)</f>
        <v>3</v>
      </c>
      <c r="D64" s="131">
        <f t="shared" ref="D64:L64" si="11">RANK(T50,T6:T65,0)</f>
        <v>3</v>
      </c>
      <c r="E64" s="131">
        <f t="shared" si="11"/>
        <v>6</v>
      </c>
      <c r="F64" s="131">
        <f t="shared" si="11"/>
        <v>5</v>
      </c>
      <c r="G64" s="131">
        <f t="shared" si="11"/>
        <v>5</v>
      </c>
      <c r="H64" s="131">
        <f t="shared" si="11"/>
        <v>4</v>
      </c>
      <c r="I64" s="131">
        <f t="shared" si="11"/>
        <v>5</v>
      </c>
      <c r="J64" s="131">
        <f t="shared" si="11"/>
        <v>3</v>
      </c>
      <c r="K64" s="131">
        <f t="shared" si="11"/>
        <v>5</v>
      </c>
      <c r="L64" s="131">
        <f t="shared" si="11"/>
        <v>3</v>
      </c>
      <c r="M64" s="118"/>
      <c r="N64" s="118"/>
      <c r="O64" s="126">
        <f>IF(O62&gt;0, O62*243.903, "0")</f>
        <v>10487.829</v>
      </c>
      <c r="P64" s="132" t="s">
        <v>49</v>
      </c>
      <c r="R64" s="279"/>
      <c r="S64" s="238"/>
      <c r="T64" s="238"/>
      <c r="U64" s="238"/>
      <c r="V64" s="238"/>
      <c r="W64" s="238"/>
      <c r="X64" s="238"/>
      <c r="Y64" s="238"/>
      <c r="Z64" s="238"/>
      <c r="AA64" s="238"/>
      <c r="AB64" s="238"/>
    </row>
    <row r="65" spans="1:28" ht="4.5" customHeight="1" x14ac:dyDescent="0.2">
      <c r="A65" s="120"/>
      <c r="B65" s="121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33"/>
      <c r="P65" s="123"/>
      <c r="R65" s="280"/>
      <c r="S65" s="239"/>
      <c r="T65" s="239"/>
      <c r="U65" s="239"/>
      <c r="V65" s="239"/>
      <c r="W65" s="239"/>
      <c r="X65" s="239"/>
      <c r="Y65" s="239"/>
      <c r="Z65" s="239"/>
      <c r="AA65" s="239"/>
      <c r="AB65" s="239"/>
    </row>
    <row r="66" spans="1:28" x14ac:dyDescent="0.2">
      <c r="A66" s="268" t="s">
        <v>17</v>
      </c>
      <c r="B66" s="107" t="s">
        <v>4</v>
      </c>
      <c r="C66" s="117">
        <v>11</v>
      </c>
      <c r="D66" s="117">
        <v>11</v>
      </c>
      <c r="E66" s="117">
        <v>0</v>
      </c>
      <c r="F66" s="117">
        <v>2</v>
      </c>
      <c r="G66" s="117">
        <v>12</v>
      </c>
      <c r="H66" s="117">
        <v>7</v>
      </c>
      <c r="I66" s="117">
        <v>8</v>
      </c>
      <c r="J66" s="117">
        <v>2</v>
      </c>
      <c r="K66" s="117">
        <v>9</v>
      </c>
      <c r="L66" s="117">
        <v>14</v>
      </c>
      <c r="M66" s="118"/>
      <c r="N66" s="117"/>
      <c r="O66" s="110">
        <f>SUM(C67:L67)</f>
        <v>34</v>
      </c>
      <c r="P66" s="111" t="s">
        <v>46</v>
      </c>
      <c r="S66" s="235"/>
      <c r="T66" s="234"/>
      <c r="U66" s="234"/>
      <c r="V66" s="234"/>
      <c r="W66" s="234"/>
      <c r="X66" s="234"/>
      <c r="Y66" s="234"/>
      <c r="Z66" s="234"/>
      <c r="AA66" s="234"/>
      <c r="AB66" s="234"/>
    </row>
    <row r="67" spans="1:28" x14ac:dyDescent="0.2">
      <c r="A67" s="268"/>
      <c r="B67" s="135" t="s">
        <v>5</v>
      </c>
      <c r="C67" s="117">
        <v>2.5</v>
      </c>
      <c r="D67" s="117">
        <v>2.5</v>
      </c>
      <c r="E67" s="117">
        <v>0</v>
      </c>
      <c r="F67" s="117">
        <v>7</v>
      </c>
      <c r="G67" s="117">
        <v>2</v>
      </c>
      <c r="H67" s="117">
        <v>4.5</v>
      </c>
      <c r="I67" s="117">
        <v>4</v>
      </c>
      <c r="J67" s="117">
        <v>7</v>
      </c>
      <c r="K67" s="117">
        <v>3.5</v>
      </c>
      <c r="L67" s="117">
        <v>1</v>
      </c>
      <c r="M67" s="118"/>
      <c r="N67" s="118"/>
      <c r="O67" s="110">
        <f>IF(COUNT(C67:L67) &gt; 2, SUM(C67:L67)-MIN(C67:L67)-SMALL(C67:L67,2), SUM(C67:L67))</f>
        <v>33</v>
      </c>
      <c r="P67" s="115" t="s">
        <v>57</v>
      </c>
      <c r="S67" s="235"/>
      <c r="T67" s="234"/>
      <c r="U67" s="234"/>
      <c r="V67" s="234"/>
      <c r="W67" s="234"/>
      <c r="X67" s="234"/>
      <c r="Y67" s="234"/>
      <c r="Z67" s="234"/>
      <c r="AA67" s="234"/>
      <c r="AB67" s="234"/>
    </row>
    <row r="68" spans="1:28" x14ac:dyDescent="0.2">
      <c r="A68" s="268"/>
      <c r="B68" s="135" t="s">
        <v>6</v>
      </c>
      <c r="C68" s="138"/>
      <c r="D68" s="138"/>
      <c r="E68" s="138"/>
      <c r="F68" s="138">
        <v>90</v>
      </c>
      <c r="G68" s="138"/>
      <c r="H68" s="138"/>
      <c r="I68" s="138"/>
      <c r="J68" s="138">
        <v>80</v>
      </c>
      <c r="K68" s="138"/>
      <c r="L68" s="138"/>
      <c r="M68" s="117"/>
      <c r="N68" s="117"/>
      <c r="O68" s="100">
        <f>SUM(C68:M68)</f>
        <v>170</v>
      </c>
      <c r="P68" s="115" t="s">
        <v>48</v>
      </c>
      <c r="S68" s="235"/>
      <c r="T68" s="234"/>
      <c r="U68" s="234"/>
      <c r="V68" s="234"/>
      <c r="W68" s="234"/>
      <c r="X68" s="234"/>
      <c r="Y68" s="234"/>
      <c r="Z68" s="234"/>
      <c r="AA68" s="234"/>
      <c r="AB68" s="234"/>
    </row>
    <row r="69" spans="1:28" x14ac:dyDescent="0.2">
      <c r="A69" s="268"/>
      <c r="B69" s="136" t="s">
        <v>45</v>
      </c>
      <c r="C69" s="117">
        <f>RANK(S54,S6:S65,0)</f>
        <v>11</v>
      </c>
      <c r="D69" s="117">
        <f t="shared" ref="D69:L69" si="12">RANK(T54,T6:T65,0)</f>
        <v>13</v>
      </c>
      <c r="E69" s="117">
        <f t="shared" si="12"/>
        <v>15</v>
      </c>
      <c r="F69" s="117">
        <f t="shared" si="12"/>
        <v>13</v>
      </c>
      <c r="G69" s="117">
        <f t="shared" si="12"/>
        <v>14</v>
      </c>
      <c r="H69" s="117">
        <f t="shared" si="12"/>
        <v>12</v>
      </c>
      <c r="I69" s="117">
        <f t="shared" si="12"/>
        <v>14</v>
      </c>
      <c r="J69" s="117">
        <f t="shared" si="12"/>
        <v>9</v>
      </c>
      <c r="K69" s="117">
        <f t="shared" si="12"/>
        <v>10</v>
      </c>
      <c r="L69" s="117">
        <f t="shared" si="12"/>
        <v>12</v>
      </c>
      <c r="M69" s="118"/>
      <c r="N69" s="118"/>
      <c r="O69" s="110">
        <f>IF(O67&gt;0, O67*243.903, "0")</f>
        <v>8048.799</v>
      </c>
      <c r="P69" s="119" t="s">
        <v>49</v>
      </c>
      <c r="S69" s="235"/>
      <c r="T69" s="234"/>
      <c r="U69" s="234"/>
      <c r="V69" s="234"/>
      <c r="W69" s="234"/>
      <c r="X69" s="234"/>
      <c r="Y69" s="234"/>
      <c r="Z69" s="234"/>
      <c r="AA69" s="234"/>
      <c r="AB69" s="234"/>
    </row>
    <row r="70" spans="1:28" ht="4.5" customHeight="1" x14ac:dyDescent="0.2">
      <c r="A70" s="120"/>
      <c r="B70" s="121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33"/>
      <c r="P70" s="123"/>
      <c r="S70" s="235"/>
      <c r="T70" s="234"/>
      <c r="U70" s="234"/>
      <c r="V70" s="234"/>
      <c r="W70" s="234"/>
      <c r="X70" s="234"/>
      <c r="Y70" s="234"/>
      <c r="Z70" s="234"/>
      <c r="AA70" s="234"/>
      <c r="AB70" s="234"/>
    </row>
    <row r="71" spans="1:28" x14ac:dyDescent="0.2">
      <c r="A71" s="252" t="s">
        <v>19</v>
      </c>
      <c r="B71" s="124" t="s">
        <v>4</v>
      </c>
      <c r="C71" s="125">
        <v>9</v>
      </c>
      <c r="D71" s="125">
        <v>8</v>
      </c>
      <c r="E71" s="125">
        <v>2</v>
      </c>
      <c r="F71" s="125">
        <v>14</v>
      </c>
      <c r="G71" s="125">
        <v>13</v>
      </c>
      <c r="H71" s="125">
        <v>13</v>
      </c>
      <c r="I71" s="125">
        <v>2</v>
      </c>
      <c r="J71" s="125">
        <v>0</v>
      </c>
      <c r="K71" s="125">
        <v>11</v>
      </c>
      <c r="L71" s="125">
        <v>4</v>
      </c>
      <c r="M71" s="109"/>
      <c r="N71" s="125"/>
      <c r="O71" s="126">
        <f>SUM(C72:L72)</f>
        <v>34</v>
      </c>
      <c r="P71" s="127" t="s">
        <v>46</v>
      </c>
      <c r="S71" s="235"/>
      <c r="T71" s="234"/>
      <c r="U71" s="234"/>
      <c r="V71" s="234"/>
      <c r="W71" s="234"/>
      <c r="X71" s="234"/>
      <c r="Y71" s="234"/>
      <c r="Z71" s="234"/>
      <c r="AA71" s="234"/>
      <c r="AB71" s="234"/>
    </row>
    <row r="72" spans="1:28" x14ac:dyDescent="0.2">
      <c r="A72" s="253"/>
      <c r="B72" s="128" t="s">
        <v>5</v>
      </c>
      <c r="C72" s="125">
        <v>3.5</v>
      </c>
      <c r="D72" s="125">
        <v>4</v>
      </c>
      <c r="E72" s="125">
        <v>7</v>
      </c>
      <c r="F72" s="125">
        <v>1</v>
      </c>
      <c r="G72" s="125">
        <v>1.5</v>
      </c>
      <c r="H72" s="125">
        <v>1.5</v>
      </c>
      <c r="I72" s="125">
        <v>7</v>
      </c>
      <c r="J72" s="125">
        <v>0</v>
      </c>
      <c r="K72" s="125">
        <v>2.5</v>
      </c>
      <c r="L72" s="125">
        <v>6</v>
      </c>
      <c r="M72" s="109"/>
      <c r="N72" s="109"/>
      <c r="O72" s="126">
        <f>IF(COUNT(C72:L72) &gt; 2, SUM(C72:L72)-MIN(C72:L72)-SMALL(C72:L72,2), SUM(C72:L72))</f>
        <v>33</v>
      </c>
      <c r="P72" s="129" t="s">
        <v>57</v>
      </c>
    </row>
    <row r="73" spans="1:28" x14ac:dyDescent="0.2">
      <c r="A73" s="253"/>
      <c r="B73" s="128" t="s">
        <v>6</v>
      </c>
      <c r="C73" s="26"/>
      <c r="D73" s="26"/>
      <c r="E73" s="26">
        <v>80</v>
      </c>
      <c r="F73" s="26"/>
      <c r="G73" s="26"/>
      <c r="H73" s="26"/>
      <c r="I73" s="26">
        <v>105</v>
      </c>
      <c r="J73" s="26"/>
      <c r="K73" s="26"/>
      <c r="L73" s="26">
        <v>30</v>
      </c>
      <c r="M73" s="38"/>
      <c r="N73" s="38"/>
      <c r="O73" s="99">
        <f>SUM(C73:M73)</f>
        <v>215</v>
      </c>
      <c r="P73" s="129" t="s">
        <v>48</v>
      </c>
    </row>
    <row r="74" spans="1:28" x14ac:dyDescent="0.2">
      <c r="A74" s="254"/>
      <c r="B74" s="130" t="s">
        <v>45</v>
      </c>
      <c r="C74" s="131">
        <f>RANK(S58,S6:S65,0)</f>
        <v>9</v>
      </c>
      <c r="D74" s="131">
        <f t="shared" ref="D74:L74" si="13">RANK(T58,T6:T65,0)</f>
        <v>7</v>
      </c>
      <c r="E74" s="131">
        <f t="shared" si="13"/>
        <v>4</v>
      </c>
      <c r="F74" s="131">
        <f t="shared" si="13"/>
        <v>7</v>
      </c>
      <c r="G74" s="131">
        <f t="shared" si="13"/>
        <v>11</v>
      </c>
      <c r="H74" s="131">
        <f t="shared" si="13"/>
        <v>13</v>
      </c>
      <c r="I74" s="131">
        <f t="shared" si="13"/>
        <v>10</v>
      </c>
      <c r="J74" s="131">
        <f t="shared" si="13"/>
        <v>11</v>
      </c>
      <c r="K74" s="131">
        <f t="shared" si="13"/>
        <v>13</v>
      </c>
      <c r="L74" s="131">
        <f t="shared" si="13"/>
        <v>12</v>
      </c>
      <c r="M74" s="118"/>
      <c r="N74" s="118"/>
      <c r="O74" s="126">
        <f>IF(O72&gt;0, O72*243.903, "0")</f>
        <v>8048.799</v>
      </c>
      <c r="P74" s="132" t="s">
        <v>49</v>
      </c>
    </row>
    <row r="75" spans="1:28" ht="4.5" customHeight="1" x14ac:dyDescent="0.2">
      <c r="A75" s="120"/>
      <c r="B75" s="121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33"/>
      <c r="P75" s="123"/>
    </row>
    <row r="76" spans="1:28" x14ac:dyDescent="0.2">
      <c r="A76" s="268" t="s">
        <v>159</v>
      </c>
      <c r="B76" s="107" t="s">
        <v>4</v>
      </c>
      <c r="C76" s="117">
        <v>1</v>
      </c>
      <c r="D76" s="117">
        <v>6</v>
      </c>
      <c r="E76" s="117">
        <v>3</v>
      </c>
      <c r="F76" s="117">
        <v>3</v>
      </c>
      <c r="G76" s="117">
        <v>11</v>
      </c>
      <c r="H76" s="117">
        <v>9</v>
      </c>
      <c r="I76" s="117">
        <v>3</v>
      </c>
      <c r="J76" s="117">
        <v>3</v>
      </c>
      <c r="K76" s="117">
        <v>10</v>
      </c>
      <c r="L76" s="117">
        <v>5</v>
      </c>
      <c r="M76" s="118"/>
      <c r="N76" s="117"/>
      <c r="O76" s="110">
        <f>SUM(C77:L77)</f>
        <v>53</v>
      </c>
      <c r="P76" s="111" t="s">
        <v>46</v>
      </c>
    </row>
    <row r="77" spans="1:28" x14ac:dyDescent="0.2">
      <c r="A77" s="268"/>
      <c r="B77" s="135" t="s">
        <v>5</v>
      </c>
      <c r="C77" s="117">
        <v>7.5</v>
      </c>
      <c r="D77" s="117">
        <v>5</v>
      </c>
      <c r="E77" s="117">
        <v>6.5</v>
      </c>
      <c r="F77" s="117">
        <v>6.5</v>
      </c>
      <c r="G77" s="117">
        <v>2.5</v>
      </c>
      <c r="H77" s="117">
        <v>3.5</v>
      </c>
      <c r="I77" s="117">
        <v>6.5</v>
      </c>
      <c r="J77" s="117">
        <v>6.5</v>
      </c>
      <c r="K77" s="117">
        <v>3</v>
      </c>
      <c r="L77" s="117">
        <v>5.5</v>
      </c>
      <c r="M77" s="118"/>
      <c r="N77" s="118"/>
      <c r="O77" s="110">
        <f>IF(COUNT(C77:L77) &gt; 2, SUM(C77:L77)-MIN(C77:L77)-SMALL(C77:L77,2), SUM(C77:L77))</f>
        <v>47.5</v>
      </c>
      <c r="P77" s="115" t="s">
        <v>57</v>
      </c>
    </row>
    <row r="78" spans="1:28" x14ac:dyDescent="0.2">
      <c r="A78" s="268"/>
      <c r="B78" s="135" t="s">
        <v>6</v>
      </c>
      <c r="C78" s="138">
        <v>120</v>
      </c>
      <c r="D78" s="138"/>
      <c r="E78" s="138">
        <v>60</v>
      </c>
      <c r="F78" s="138">
        <v>60</v>
      </c>
      <c r="G78" s="138"/>
      <c r="H78" s="138"/>
      <c r="I78" s="138">
        <v>60</v>
      </c>
      <c r="J78" s="138">
        <v>50</v>
      </c>
      <c r="K78" s="138"/>
      <c r="L78" s="138"/>
      <c r="M78" s="117">
        <v>300</v>
      </c>
      <c r="N78" s="117"/>
      <c r="O78" s="100">
        <f>SUM(C78:M78)</f>
        <v>650</v>
      </c>
      <c r="P78" s="115" t="s">
        <v>48</v>
      </c>
    </row>
    <row r="79" spans="1:28" x14ac:dyDescent="0.2">
      <c r="A79" s="268"/>
      <c r="B79" s="136" t="s">
        <v>45</v>
      </c>
      <c r="C79" s="117">
        <f>RANK(S62,S6:S65,0)</f>
        <v>1</v>
      </c>
      <c r="D79" s="117">
        <f t="shared" ref="D79:L79" si="14">RANK(T62,T6:T65,0)</f>
        <v>2</v>
      </c>
      <c r="E79" s="117">
        <f t="shared" si="14"/>
        <v>1</v>
      </c>
      <c r="F79" s="117">
        <f t="shared" si="14"/>
        <v>1</v>
      </c>
      <c r="G79" s="117">
        <f t="shared" si="14"/>
        <v>2</v>
      </c>
      <c r="H79" s="117">
        <f t="shared" si="14"/>
        <v>2</v>
      </c>
      <c r="I79" s="117">
        <f t="shared" si="14"/>
        <v>1</v>
      </c>
      <c r="J79" s="117">
        <f t="shared" si="14"/>
        <v>1</v>
      </c>
      <c r="K79" s="117">
        <f t="shared" si="14"/>
        <v>1</v>
      </c>
      <c r="L79" s="117">
        <f t="shared" si="14"/>
        <v>1</v>
      </c>
      <c r="M79" s="118"/>
      <c r="N79" s="118"/>
      <c r="O79" s="110">
        <f>IF(O77&gt;0, O77*243.903, "0")</f>
        <v>11585.3925</v>
      </c>
      <c r="P79" s="119" t="s">
        <v>49</v>
      </c>
    </row>
    <row r="80" spans="1:28" x14ac:dyDescent="0.2">
      <c r="A80" s="120"/>
      <c r="B80" s="121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33"/>
      <c r="P80" s="123"/>
    </row>
  </sheetData>
  <mergeCells count="202">
    <mergeCell ref="AA6:AA9"/>
    <mergeCell ref="AB6:AB9"/>
    <mergeCell ref="R10:R13"/>
    <mergeCell ref="S10:S13"/>
    <mergeCell ref="T10:T13"/>
    <mergeCell ref="U10:U13"/>
    <mergeCell ref="V10:V13"/>
    <mergeCell ref="W10:W13"/>
    <mergeCell ref="X10:X13"/>
    <mergeCell ref="Y10:Y13"/>
    <mergeCell ref="U6:U9"/>
    <mergeCell ref="V6:V9"/>
    <mergeCell ref="W6:W9"/>
    <mergeCell ref="X6:X9"/>
    <mergeCell ref="Y6:Y9"/>
    <mergeCell ref="Z6:Z9"/>
    <mergeCell ref="Z10:Z13"/>
    <mergeCell ref="AA10:AA13"/>
    <mergeCell ref="R22:R25"/>
    <mergeCell ref="S22:S25"/>
    <mergeCell ref="T22:T25"/>
    <mergeCell ref="U22:U25"/>
    <mergeCell ref="A1:E1"/>
    <mergeCell ref="A5:B5"/>
    <mergeCell ref="A6:A9"/>
    <mergeCell ref="R6:R9"/>
    <mergeCell ref="S6:S9"/>
    <mergeCell ref="T6:T9"/>
    <mergeCell ref="W18:W21"/>
    <mergeCell ref="X18:X21"/>
    <mergeCell ref="Y18:Y21"/>
    <mergeCell ref="Z18:Z21"/>
    <mergeCell ref="AB10:AB13"/>
    <mergeCell ref="A11:A14"/>
    <mergeCell ref="R14:R17"/>
    <mergeCell ref="S14:S17"/>
    <mergeCell ref="T14:T17"/>
    <mergeCell ref="U14:U17"/>
    <mergeCell ref="V14:V17"/>
    <mergeCell ref="W14:W17"/>
    <mergeCell ref="X14:X17"/>
    <mergeCell ref="Y14:Y17"/>
    <mergeCell ref="Z14:Z17"/>
    <mergeCell ref="AA14:AA17"/>
    <mergeCell ref="AB14:AB17"/>
    <mergeCell ref="A16:A19"/>
    <mergeCell ref="R18:R21"/>
    <mergeCell ref="S18:S21"/>
    <mergeCell ref="T18:T21"/>
    <mergeCell ref="U18:U21"/>
    <mergeCell ref="AB18:AB21"/>
    <mergeCell ref="A21:A24"/>
    <mergeCell ref="X34:X37"/>
    <mergeCell ref="Y34:Y37"/>
    <mergeCell ref="Z34:Z37"/>
    <mergeCell ref="AA18:AA21"/>
    <mergeCell ref="Z22:Z25"/>
    <mergeCell ref="AA22:AA25"/>
    <mergeCell ref="AB22:AB25"/>
    <mergeCell ref="A26:A29"/>
    <mergeCell ref="R26:R29"/>
    <mergeCell ref="S26:S29"/>
    <mergeCell ref="T26:T29"/>
    <mergeCell ref="U26:U29"/>
    <mergeCell ref="V26:V29"/>
    <mergeCell ref="W26:W29"/>
    <mergeCell ref="X26:X29"/>
    <mergeCell ref="Y26:Y29"/>
    <mergeCell ref="Z26:Z29"/>
    <mergeCell ref="AA26:AA29"/>
    <mergeCell ref="AB26:AB29"/>
    <mergeCell ref="V22:V25"/>
    <mergeCell ref="W22:W25"/>
    <mergeCell ref="X22:X25"/>
    <mergeCell ref="Y22:Y25"/>
    <mergeCell ref="V18:V21"/>
    <mergeCell ref="AA34:AA37"/>
    <mergeCell ref="AB34:AB37"/>
    <mergeCell ref="A31:A34"/>
    <mergeCell ref="R34:R37"/>
    <mergeCell ref="S34:S37"/>
    <mergeCell ref="T34:T37"/>
    <mergeCell ref="U34:U37"/>
    <mergeCell ref="V34:V37"/>
    <mergeCell ref="A36:A39"/>
    <mergeCell ref="R38:R41"/>
    <mergeCell ref="S38:S41"/>
    <mergeCell ref="T38:T41"/>
    <mergeCell ref="W30:W33"/>
    <mergeCell ref="X30:X33"/>
    <mergeCell ref="Y30:Y33"/>
    <mergeCell ref="Z30:Z33"/>
    <mergeCell ref="AA30:AA33"/>
    <mergeCell ref="AB30:AB33"/>
    <mergeCell ref="R30:R33"/>
    <mergeCell ref="S30:S33"/>
    <mergeCell ref="T30:T33"/>
    <mergeCell ref="U30:U33"/>
    <mergeCell ref="V30:V33"/>
    <mergeCell ref="W34:W37"/>
    <mergeCell ref="A46:A49"/>
    <mergeCell ref="R46:R49"/>
    <mergeCell ref="S46:S49"/>
    <mergeCell ref="T46:T49"/>
    <mergeCell ref="U46:U49"/>
    <mergeCell ref="V46:V49"/>
    <mergeCell ref="AA38:AA41"/>
    <mergeCell ref="AB38:AB41"/>
    <mergeCell ref="A41:A44"/>
    <mergeCell ref="R42:R45"/>
    <mergeCell ref="S42:S45"/>
    <mergeCell ref="T42:T45"/>
    <mergeCell ref="U42:U45"/>
    <mergeCell ref="V42:V45"/>
    <mergeCell ref="W42:W45"/>
    <mergeCell ref="X42:X45"/>
    <mergeCell ref="U38:U41"/>
    <mergeCell ref="V38:V41"/>
    <mergeCell ref="W38:W41"/>
    <mergeCell ref="X38:X41"/>
    <mergeCell ref="Y38:Y41"/>
    <mergeCell ref="Z38:Z41"/>
    <mergeCell ref="W46:W49"/>
    <mergeCell ref="X46:X49"/>
    <mergeCell ref="AA46:AA49"/>
    <mergeCell ref="AB46:AB49"/>
    <mergeCell ref="Y42:Y45"/>
    <mergeCell ref="Z42:Z45"/>
    <mergeCell ref="AA42:AA45"/>
    <mergeCell ref="AB42:AB45"/>
    <mergeCell ref="X50:X53"/>
    <mergeCell ref="Y50:Y53"/>
    <mergeCell ref="Z50:Z53"/>
    <mergeCell ref="AA50:AA53"/>
    <mergeCell ref="AB50:AB53"/>
    <mergeCell ref="S54:S57"/>
    <mergeCell ref="T54:T57"/>
    <mergeCell ref="U54:U57"/>
    <mergeCell ref="R50:R53"/>
    <mergeCell ref="S50:S53"/>
    <mergeCell ref="T50:T53"/>
    <mergeCell ref="U50:U53"/>
    <mergeCell ref="Y46:Y49"/>
    <mergeCell ref="Z46:Z49"/>
    <mergeCell ref="AB66:AB69"/>
    <mergeCell ref="X62:X65"/>
    <mergeCell ref="Y62:Y65"/>
    <mergeCell ref="Z62:Z65"/>
    <mergeCell ref="V50:V53"/>
    <mergeCell ref="W50:W53"/>
    <mergeCell ref="AB54:AB57"/>
    <mergeCell ref="A56:A59"/>
    <mergeCell ref="R58:R61"/>
    <mergeCell ref="S58:S61"/>
    <mergeCell ref="T58:T61"/>
    <mergeCell ref="U58:U61"/>
    <mergeCell ref="V58:V61"/>
    <mergeCell ref="W58:W61"/>
    <mergeCell ref="X58:X61"/>
    <mergeCell ref="Y58:Y61"/>
    <mergeCell ref="V54:V57"/>
    <mergeCell ref="W54:W57"/>
    <mergeCell ref="X54:X57"/>
    <mergeCell ref="Y54:Y57"/>
    <mergeCell ref="Z54:Z57"/>
    <mergeCell ref="AA54:AA57"/>
    <mergeCell ref="A51:A54"/>
    <mergeCell ref="R54:R57"/>
    <mergeCell ref="Z58:Z61"/>
    <mergeCell ref="AA58:AA61"/>
    <mergeCell ref="AB58:AB61"/>
    <mergeCell ref="A61:A64"/>
    <mergeCell ref="R62:R65"/>
    <mergeCell ref="S62:S65"/>
    <mergeCell ref="T62:T65"/>
    <mergeCell ref="U62:U65"/>
    <mergeCell ref="V62:V65"/>
    <mergeCell ref="W62:W65"/>
    <mergeCell ref="AA62:AA65"/>
    <mergeCell ref="AB62:AB65"/>
    <mergeCell ref="Y70:Y71"/>
    <mergeCell ref="Z70:Z71"/>
    <mergeCell ref="AA70:AA71"/>
    <mergeCell ref="AB70:AB71"/>
    <mergeCell ref="A71:A74"/>
    <mergeCell ref="A76:A79"/>
    <mergeCell ref="S70:S71"/>
    <mergeCell ref="T70:T71"/>
    <mergeCell ref="U70:U71"/>
    <mergeCell ref="V70:V71"/>
    <mergeCell ref="W70:W71"/>
    <mergeCell ref="X70:X71"/>
    <mergeCell ref="AA66:AA69"/>
    <mergeCell ref="A66:A69"/>
    <mergeCell ref="S66:S69"/>
    <mergeCell ref="T66:T69"/>
    <mergeCell ref="U66:U69"/>
    <mergeCell ref="V66:V69"/>
    <mergeCell ref="W66:W69"/>
    <mergeCell ref="X66:X69"/>
    <mergeCell ref="Y66:Y69"/>
    <mergeCell ref="Z66:Z6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S51"/>
  <sheetViews>
    <sheetView workbookViewId="0">
      <selection activeCell="L28" sqref="L28"/>
    </sheetView>
  </sheetViews>
  <sheetFormatPr defaultColWidth="8.7109375" defaultRowHeight="12.75" x14ac:dyDescent="0.2"/>
  <cols>
    <col min="1" max="1" width="15" customWidth="1"/>
    <col min="2" max="2" width="7.28515625" bestFit="1" customWidth="1"/>
    <col min="3" max="12" width="7.7109375" customWidth="1"/>
    <col min="13" max="13" width="7.7109375" style="4" customWidth="1"/>
  </cols>
  <sheetData>
    <row r="1" spans="1:19" ht="20.25" x14ac:dyDescent="0.3">
      <c r="A1" s="5" t="s">
        <v>10</v>
      </c>
    </row>
    <row r="2" spans="1:19" ht="10.5" customHeight="1" x14ac:dyDescent="0.3">
      <c r="A2" s="5"/>
    </row>
    <row r="3" spans="1:19" x14ac:dyDescent="0.2">
      <c r="P3" s="4">
        <v>100</v>
      </c>
      <c r="Q3" s="4">
        <v>75</v>
      </c>
      <c r="R3" s="4">
        <v>50</v>
      </c>
    </row>
    <row r="4" spans="1:19" x14ac:dyDescent="0.2">
      <c r="A4" s="213" t="s">
        <v>7</v>
      </c>
      <c r="B4" s="214"/>
      <c r="C4" s="16">
        <v>39336</v>
      </c>
      <c r="D4" s="16">
        <v>39343</v>
      </c>
      <c r="E4" s="16">
        <v>39350</v>
      </c>
      <c r="F4" s="16">
        <v>39357</v>
      </c>
      <c r="G4" s="16">
        <v>39364</v>
      </c>
      <c r="H4" s="16">
        <v>39371</v>
      </c>
      <c r="I4" s="16">
        <v>39378</v>
      </c>
      <c r="J4" s="16">
        <v>39385</v>
      </c>
      <c r="K4" s="16">
        <v>39392</v>
      </c>
      <c r="L4" s="16">
        <v>39399</v>
      </c>
      <c r="M4" s="7" t="s">
        <v>9</v>
      </c>
    </row>
    <row r="5" spans="1:19" ht="12.75" customHeight="1" x14ac:dyDescent="0.2">
      <c r="A5" s="215" t="s">
        <v>15</v>
      </c>
      <c r="B5" s="9" t="s">
        <v>4</v>
      </c>
      <c r="C5" s="10">
        <v>2</v>
      </c>
      <c r="D5" s="10">
        <v>0</v>
      </c>
      <c r="E5" s="10">
        <v>7</v>
      </c>
      <c r="F5" s="10">
        <v>6</v>
      </c>
      <c r="G5" s="10">
        <v>0</v>
      </c>
      <c r="H5" s="10">
        <v>7</v>
      </c>
      <c r="I5" s="10">
        <v>2</v>
      </c>
      <c r="J5" s="10">
        <v>0</v>
      </c>
      <c r="K5" s="10">
        <v>8</v>
      </c>
      <c r="L5" s="10" t="s">
        <v>44</v>
      </c>
      <c r="M5" s="14">
        <f>C6+E6+F6+H6+I6+J6+K6+L6</f>
        <v>43.5</v>
      </c>
    </row>
    <row r="6" spans="1:19" x14ac:dyDescent="0.2">
      <c r="A6" s="216"/>
      <c r="B6" s="11" t="s">
        <v>5</v>
      </c>
      <c r="C6" s="10">
        <v>9</v>
      </c>
      <c r="D6" s="31">
        <v>0</v>
      </c>
      <c r="E6" s="10">
        <v>4</v>
      </c>
      <c r="F6" s="10">
        <v>5</v>
      </c>
      <c r="G6" s="31">
        <v>0</v>
      </c>
      <c r="H6" s="10">
        <v>4</v>
      </c>
      <c r="I6" s="10">
        <v>9</v>
      </c>
      <c r="J6" s="10">
        <v>0</v>
      </c>
      <c r="K6" s="10">
        <v>3</v>
      </c>
      <c r="L6" s="10">
        <v>9.5</v>
      </c>
      <c r="M6" s="25">
        <f>SUM(C6:L6)</f>
        <v>43.5</v>
      </c>
      <c r="O6" s="4">
        <f>C6+E6+F6+H6+I6+J6+K6</f>
        <v>34</v>
      </c>
      <c r="P6" s="4">
        <f>O6*100</f>
        <v>3400</v>
      </c>
      <c r="Q6" s="4">
        <f>O6*75</f>
        <v>2550</v>
      </c>
      <c r="R6" s="4">
        <f>O6*50</f>
        <v>1700</v>
      </c>
    </row>
    <row r="7" spans="1:19" x14ac:dyDescent="0.2">
      <c r="A7" s="216"/>
      <c r="B7" s="11" t="s">
        <v>6</v>
      </c>
      <c r="C7" s="12">
        <v>60</v>
      </c>
      <c r="D7" s="12"/>
      <c r="E7" s="12"/>
      <c r="F7" s="12"/>
      <c r="G7" s="12"/>
      <c r="H7" s="12"/>
      <c r="I7" s="12">
        <v>60</v>
      </c>
      <c r="J7" s="12"/>
      <c r="K7" s="12"/>
      <c r="L7" s="12">
        <v>85</v>
      </c>
      <c r="M7" s="26">
        <f>SUM(C7:L7)</f>
        <v>205</v>
      </c>
      <c r="O7" s="4"/>
      <c r="P7" s="4"/>
      <c r="Q7" s="4"/>
      <c r="R7" s="4"/>
    </row>
    <row r="8" spans="1:19" x14ac:dyDescent="0.2">
      <c r="A8" s="217"/>
      <c r="B8" s="13" t="s">
        <v>8</v>
      </c>
      <c r="C8" s="14">
        <v>2</v>
      </c>
      <c r="D8" s="14" t="s">
        <v>36</v>
      </c>
      <c r="E8" s="14">
        <v>8</v>
      </c>
      <c r="F8" s="14" t="s">
        <v>39</v>
      </c>
      <c r="G8" s="14">
        <v>9</v>
      </c>
      <c r="H8" s="14">
        <v>9</v>
      </c>
      <c r="I8" s="14">
        <v>9</v>
      </c>
      <c r="J8" s="14">
        <v>10</v>
      </c>
      <c r="K8" s="14">
        <v>10</v>
      </c>
      <c r="L8" s="14">
        <v>9</v>
      </c>
      <c r="M8" s="14">
        <v>9</v>
      </c>
      <c r="O8" s="4"/>
      <c r="P8" s="4"/>
      <c r="Q8" s="4"/>
      <c r="R8" s="4"/>
    </row>
    <row r="9" spans="1:19" ht="12.75" customHeight="1" x14ac:dyDescent="0.2">
      <c r="A9" s="218" t="s">
        <v>16</v>
      </c>
      <c r="B9" s="1" t="s">
        <v>4</v>
      </c>
      <c r="C9" s="6">
        <v>10</v>
      </c>
      <c r="D9" s="6">
        <v>3</v>
      </c>
      <c r="E9" s="6">
        <v>4</v>
      </c>
      <c r="F9" s="6">
        <v>3</v>
      </c>
      <c r="G9" s="6">
        <v>4</v>
      </c>
      <c r="H9" s="6">
        <v>10</v>
      </c>
      <c r="I9" s="6">
        <v>1</v>
      </c>
      <c r="J9" s="6">
        <v>7</v>
      </c>
      <c r="K9" s="6">
        <v>5</v>
      </c>
      <c r="L9" s="6">
        <v>4</v>
      </c>
      <c r="M9" s="7">
        <f>D10+E10+F10+G10+I10+J10+K10+L10</f>
        <v>57</v>
      </c>
      <c r="O9" s="4"/>
      <c r="P9" s="4"/>
      <c r="Q9" s="4"/>
      <c r="R9" s="4"/>
    </row>
    <row r="10" spans="1:19" ht="12.75" customHeight="1" x14ac:dyDescent="0.2">
      <c r="A10" s="219"/>
      <c r="B10" s="2" t="s">
        <v>5</v>
      </c>
      <c r="C10" s="31">
        <v>1</v>
      </c>
      <c r="D10" s="6">
        <v>8</v>
      </c>
      <c r="E10" s="6">
        <v>7</v>
      </c>
      <c r="F10" s="6">
        <v>8</v>
      </c>
      <c r="G10" s="6">
        <v>7</v>
      </c>
      <c r="H10" s="31">
        <v>1</v>
      </c>
      <c r="I10" s="6">
        <v>10</v>
      </c>
      <c r="J10" s="6">
        <v>4</v>
      </c>
      <c r="K10" s="6">
        <v>6</v>
      </c>
      <c r="L10" s="6">
        <v>7</v>
      </c>
      <c r="M10" s="7">
        <f>SUM(C10:L10)</f>
        <v>59</v>
      </c>
      <c r="O10" s="4">
        <f>D10+E10+F10+G10+I10+J10+K10</f>
        <v>50</v>
      </c>
      <c r="P10" s="4">
        <f>O10*100</f>
        <v>5000</v>
      </c>
      <c r="Q10" s="4">
        <f>O10*75</f>
        <v>3750</v>
      </c>
      <c r="R10" s="4">
        <f>O10*50</f>
        <v>2500</v>
      </c>
    </row>
    <row r="11" spans="1:19" ht="12.75" customHeight="1" x14ac:dyDescent="0.2">
      <c r="A11" s="219"/>
      <c r="B11" s="2" t="s">
        <v>6</v>
      </c>
      <c r="C11" s="8"/>
      <c r="D11" s="8">
        <v>25</v>
      </c>
      <c r="E11" s="8"/>
      <c r="F11" s="8">
        <v>30</v>
      </c>
      <c r="G11" s="8"/>
      <c r="H11" s="8"/>
      <c r="I11" s="8">
        <v>110</v>
      </c>
      <c r="J11" s="8"/>
      <c r="K11" s="8"/>
      <c r="L11" s="8"/>
      <c r="M11" s="27">
        <f>SUM(C11:L11)</f>
        <v>165</v>
      </c>
      <c r="O11" s="4"/>
      <c r="P11" s="4"/>
      <c r="Q11" s="4"/>
      <c r="R11" s="4"/>
    </row>
    <row r="12" spans="1:19" ht="12.75" customHeight="1" x14ac:dyDescent="0.2">
      <c r="A12" s="220"/>
      <c r="B12" s="3" t="s">
        <v>8</v>
      </c>
      <c r="C12" s="7">
        <v>10</v>
      </c>
      <c r="D12" s="15" t="s">
        <v>36</v>
      </c>
      <c r="E12" s="15" t="s">
        <v>34</v>
      </c>
      <c r="F12" s="15" t="s">
        <v>37</v>
      </c>
      <c r="G12" s="15">
        <v>3</v>
      </c>
      <c r="H12" s="15">
        <v>5</v>
      </c>
      <c r="I12" s="15" t="s">
        <v>41</v>
      </c>
      <c r="J12" s="15">
        <v>4</v>
      </c>
      <c r="K12" s="15" t="s">
        <v>40</v>
      </c>
      <c r="L12" s="15">
        <v>2</v>
      </c>
      <c r="M12" s="15">
        <v>2</v>
      </c>
      <c r="O12" s="4"/>
      <c r="P12" s="4"/>
      <c r="Q12" s="4"/>
      <c r="R12" s="29"/>
      <c r="S12" s="29"/>
    </row>
    <row r="13" spans="1:19" ht="12.75" customHeight="1" x14ac:dyDescent="0.2">
      <c r="A13" s="215" t="s">
        <v>0</v>
      </c>
      <c r="B13" s="9" t="s">
        <v>4</v>
      </c>
      <c r="C13" s="10">
        <v>6</v>
      </c>
      <c r="D13" s="10">
        <v>5</v>
      </c>
      <c r="E13" s="10">
        <v>8</v>
      </c>
      <c r="F13" s="10">
        <v>1</v>
      </c>
      <c r="G13" s="10">
        <v>8</v>
      </c>
      <c r="H13" s="10">
        <v>2</v>
      </c>
      <c r="I13" s="10">
        <v>10</v>
      </c>
      <c r="J13" s="10">
        <v>6</v>
      </c>
      <c r="K13" s="10">
        <v>3</v>
      </c>
      <c r="L13" s="10">
        <v>10</v>
      </c>
      <c r="M13" s="14">
        <f>C14+D14+F14+G14+H14+J14+K14+E14</f>
        <v>49</v>
      </c>
      <c r="O13" s="4"/>
      <c r="P13" s="4"/>
      <c r="Q13" s="4"/>
      <c r="R13" s="29"/>
      <c r="S13" s="29"/>
    </row>
    <row r="14" spans="1:19" ht="12.75" customHeight="1" x14ac:dyDescent="0.2">
      <c r="A14" s="216"/>
      <c r="B14" s="11" t="s">
        <v>5</v>
      </c>
      <c r="C14" s="10">
        <v>5</v>
      </c>
      <c r="D14" s="10">
        <v>6</v>
      </c>
      <c r="E14" s="32">
        <v>3</v>
      </c>
      <c r="F14" s="10">
        <v>10</v>
      </c>
      <c r="G14" s="10">
        <v>3</v>
      </c>
      <c r="H14" s="10">
        <v>9</v>
      </c>
      <c r="I14" s="31">
        <v>1</v>
      </c>
      <c r="J14" s="10">
        <v>5</v>
      </c>
      <c r="K14" s="10">
        <v>8</v>
      </c>
      <c r="L14" s="33">
        <v>1</v>
      </c>
      <c r="M14" s="14">
        <f>SUM(C14:L14)</f>
        <v>51</v>
      </c>
      <c r="O14" s="4">
        <f>C14+D14+E14+F14+H14+J14+K14</f>
        <v>46</v>
      </c>
      <c r="P14" s="4">
        <f>O14*100</f>
        <v>4600</v>
      </c>
      <c r="Q14" s="4">
        <f>O14*75</f>
        <v>3450</v>
      </c>
      <c r="R14" s="29">
        <f>O14*50</f>
        <v>2300</v>
      </c>
      <c r="S14" s="29"/>
    </row>
    <row r="15" spans="1:19" ht="12.75" customHeight="1" x14ac:dyDescent="0.2">
      <c r="A15" s="216"/>
      <c r="B15" s="11" t="s">
        <v>6</v>
      </c>
      <c r="C15" s="12"/>
      <c r="D15" s="12"/>
      <c r="E15" s="12"/>
      <c r="F15" s="12">
        <v>110</v>
      </c>
      <c r="G15" s="12"/>
      <c r="H15" s="12">
        <v>60</v>
      </c>
      <c r="I15" s="12"/>
      <c r="J15" s="12"/>
      <c r="K15" s="12">
        <v>30</v>
      </c>
      <c r="L15" s="12"/>
      <c r="M15" s="26">
        <f>SUM(C15:L15)</f>
        <v>200</v>
      </c>
      <c r="O15" s="4"/>
      <c r="P15" s="4"/>
      <c r="Q15" s="4"/>
      <c r="R15" s="29"/>
      <c r="S15" s="29"/>
    </row>
    <row r="16" spans="1:19" ht="12.75" customHeight="1" x14ac:dyDescent="0.2">
      <c r="A16" s="217"/>
      <c r="B16" s="13" t="s">
        <v>8</v>
      </c>
      <c r="C16" s="14">
        <v>6</v>
      </c>
      <c r="D16" s="14" t="s">
        <v>37</v>
      </c>
      <c r="E16" s="14">
        <v>7</v>
      </c>
      <c r="F16" s="14" t="s">
        <v>37</v>
      </c>
      <c r="G16" s="14" t="s">
        <v>36</v>
      </c>
      <c r="H16" s="14">
        <v>4</v>
      </c>
      <c r="I16" s="14" t="s">
        <v>42</v>
      </c>
      <c r="J16" s="14">
        <v>5</v>
      </c>
      <c r="K16" s="14" t="s">
        <v>42</v>
      </c>
      <c r="L16" s="14">
        <v>6</v>
      </c>
      <c r="M16" s="14">
        <v>6</v>
      </c>
      <c r="O16" s="4"/>
      <c r="P16" s="4"/>
      <c r="Q16" s="4"/>
      <c r="R16" s="29"/>
      <c r="S16" s="29"/>
    </row>
    <row r="17" spans="1:19" ht="12.75" customHeight="1" x14ac:dyDescent="0.2">
      <c r="A17" s="218" t="s">
        <v>11</v>
      </c>
      <c r="B17" s="1" t="s">
        <v>4</v>
      </c>
      <c r="C17" s="6">
        <v>1</v>
      </c>
      <c r="D17" s="6">
        <v>2</v>
      </c>
      <c r="E17" s="6">
        <v>1</v>
      </c>
      <c r="F17" s="6">
        <v>5</v>
      </c>
      <c r="G17" s="6">
        <v>3</v>
      </c>
      <c r="H17" s="6">
        <v>3</v>
      </c>
      <c r="I17" s="6">
        <v>3</v>
      </c>
      <c r="J17" s="6">
        <v>3</v>
      </c>
      <c r="K17" s="6">
        <v>1</v>
      </c>
      <c r="L17" s="6">
        <v>3</v>
      </c>
      <c r="M17" s="7">
        <f>C18+D18+E18+H18+I18+J18+K18+L18</f>
        <v>71</v>
      </c>
      <c r="O17" s="4"/>
      <c r="P17" s="4"/>
      <c r="Q17" s="4"/>
      <c r="R17" s="29"/>
      <c r="S17" s="29"/>
    </row>
    <row r="18" spans="1:19" ht="12.75" customHeight="1" x14ac:dyDescent="0.2">
      <c r="A18" s="219"/>
      <c r="B18" s="2" t="s">
        <v>5</v>
      </c>
      <c r="C18" s="4">
        <v>10</v>
      </c>
      <c r="D18" s="6">
        <v>9</v>
      </c>
      <c r="E18" s="6">
        <v>10</v>
      </c>
      <c r="F18" s="31">
        <v>6</v>
      </c>
      <c r="G18" s="31">
        <v>8</v>
      </c>
      <c r="H18" s="6">
        <v>8</v>
      </c>
      <c r="I18" s="6">
        <v>8</v>
      </c>
      <c r="J18" s="6">
        <v>8</v>
      </c>
      <c r="K18" s="6">
        <v>10</v>
      </c>
      <c r="L18" s="6">
        <v>8</v>
      </c>
      <c r="M18" s="7">
        <f>SUM(C18:L18)</f>
        <v>85</v>
      </c>
      <c r="O18" s="4">
        <f>C18+D18+E18+G18+H18+I18+K18</f>
        <v>63</v>
      </c>
      <c r="P18" s="4">
        <f>O18*100</f>
        <v>6300</v>
      </c>
      <c r="Q18" s="4">
        <f>O18*75</f>
        <v>4725</v>
      </c>
      <c r="R18" s="29">
        <f>O18*50</f>
        <v>3150</v>
      </c>
      <c r="S18" s="29"/>
    </row>
    <row r="19" spans="1:19" ht="12.75" customHeight="1" x14ac:dyDescent="0.2">
      <c r="A19" s="219"/>
      <c r="B19" s="2" t="s">
        <v>6</v>
      </c>
      <c r="C19" s="8">
        <v>110</v>
      </c>
      <c r="D19" s="8">
        <v>45</v>
      </c>
      <c r="E19" s="8">
        <v>110</v>
      </c>
      <c r="F19" s="8"/>
      <c r="G19" s="8">
        <v>30</v>
      </c>
      <c r="H19" s="8">
        <v>30</v>
      </c>
      <c r="I19" s="8">
        <v>30</v>
      </c>
      <c r="J19" s="8">
        <v>30</v>
      </c>
      <c r="K19" s="8">
        <v>110</v>
      </c>
      <c r="L19" s="8">
        <v>30</v>
      </c>
      <c r="M19" s="27">
        <f>SUM(C19:L19)</f>
        <v>525</v>
      </c>
      <c r="O19" s="4"/>
      <c r="P19" s="4"/>
      <c r="Q19" s="4"/>
      <c r="R19" s="29"/>
      <c r="S19" s="29"/>
    </row>
    <row r="20" spans="1:19" ht="12.75" customHeight="1" x14ac:dyDescent="0.2">
      <c r="A20" s="220"/>
      <c r="B20" s="3" t="s">
        <v>8</v>
      </c>
      <c r="C20" s="7">
        <v>1</v>
      </c>
      <c r="D20" s="7">
        <v>1</v>
      </c>
      <c r="E20" s="7">
        <v>1</v>
      </c>
      <c r="F20" s="7">
        <v>1</v>
      </c>
      <c r="G20" s="7">
        <v>1</v>
      </c>
      <c r="H20" s="7">
        <v>1</v>
      </c>
      <c r="I20" s="7">
        <v>1</v>
      </c>
      <c r="J20" s="7">
        <v>1</v>
      </c>
      <c r="K20" s="7">
        <v>1</v>
      </c>
      <c r="L20" s="7"/>
      <c r="M20" s="7">
        <v>1</v>
      </c>
      <c r="O20" s="4"/>
      <c r="P20" s="4"/>
      <c r="Q20" s="4"/>
      <c r="R20" s="29"/>
      <c r="S20" s="29"/>
    </row>
    <row r="21" spans="1:19" ht="12.75" customHeight="1" x14ac:dyDescent="0.2">
      <c r="A21" s="215" t="s">
        <v>12</v>
      </c>
      <c r="B21" s="9" t="s">
        <v>4</v>
      </c>
      <c r="C21" s="10">
        <v>8</v>
      </c>
      <c r="D21" s="10">
        <v>8</v>
      </c>
      <c r="E21" s="10">
        <v>9</v>
      </c>
      <c r="F21" s="10">
        <v>2</v>
      </c>
      <c r="G21" s="10">
        <v>1</v>
      </c>
      <c r="H21" s="10">
        <v>8</v>
      </c>
      <c r="I21" s="10">
        <v>4</v>
      </c>
      <c r="J21" s="10">
        <v>9</v>
      </c>
      <c r="K21" s="10">
        <v>7</v>
      </c>
      <c r="L21" s="10">
        <v>7</v>
      </c>
      <c r="M21" s="14">
        <f>C22+D22+F22+G22+H22+I22+K22+L22</f>
        <v>43</v>
      </c>
      <c r="O21" s="4"/>
      <c r="P21" s="4"/>
      <c r="Q21" s="4"/>
      <c r="R21" s="29"/>
      <c r="S21" s="30"/>
    </row>
    <row r="22" spans="1:19" ht="12.75" customHeight="1" x14ac:dyDescent="0.2">
      <c r="A22" s="216"/>
      <c r="B22" s="11" t="s">
        <v>5</v>
      </c>
      <c r="C22" s="10">
        <v>3</v>
      </c>
      <c r="D22" s="10">
        <v>3</v>
      </c>
      <c r="E22" s="31">
        <v>2</v>
      </c>
      <c r="F22" s="10">
        <v>9</v>
      </c>
      <c r="G22" s="10">
        <v>10</v>
      </c>
      <c r="H22" s="10">
        <v>3</v>
      </c>
      <c r="I22" s="10">
        <v>7</v>
      </c>
      <c r="J22" s="31">
        <v>2</v>
      </c>
      <c r="K22" s="10">
        <v>4</v>
      </c>
      <c r="L22" s="10">
        <v>4</v>
      </c>
      <c r="M22" s="14">
        <f>SUM(C22:L22)</f>
        <v>47</v>
      </c>
      <c r="O22" s="4">
        <f>C22+D22+F22+G22+H22+I22+K22</f>
        <v>39</v>
      </c>
      <c r="P22" s="4">
        <f>O22*100</f>
        <v>3900</v>
      </c>
      <c r="Q22" s="4">
        <f>O22*75</f>
        <v>2925</v>
      </c>
      <c r="R22" s="29">
        <f>O22*50</f>
        <v>1950</v>
      </c>
      <c r="S22" s="18"/>
    </row>
    <row r="23" spans="1:19" ht="12.75" customHeight="1" x14ac:dyDescent="0.2">
      <c r="A23" s="216"/>
      <c r="B23" s="11" t="s">
        <v>6</v>
      </c>
      <c r="C23" s="12"/>
      <c r="D23" s="12"/>
      <c r="E23" s="12"/>
      <c r="F23" s="12">
        <v>60</v>
      </c>
      <c r="G23" s="12">
        <v>100</v>
      </c>
      <c r="H23" s="12"/>
      <c r="I23" s="12"/>
      <c r="J23" s="12"/>
      <c r="K23" s="12"/>
      <c r="L23" s="12"/>
      <c r="M23" s="26">
        <f>SUM(C23:L23)</f>
        <v>160</v>
      </c>
      <c r="O23" s="4"/>
      <c r="P23" s="4"/>
      <c r="Q23" s="4"/>
      <c r="R23" s="4"/>
    </row>
    <row r="24" spans="1:19" ht="12.75" customHeight="1" x14ac:dyDescent="0.2">
      <c r="A24" s="217"/>
      <c r="B24" s="13" t="s">
        <v>8</v>
      </c>
      <c r="C24" s="14">
        <v>8</v>
      </c>
      <c r="D24" s="14" t="s">
        <v>35</v>
      </c>
      <c r="E24" s="14" t="s">
        <v>35</v>
      </c>
      <c r="F24" s="14">
        <v>9</v>
      </c>
      <c r="G24" s="14" t="s">
        <v>36</v>
      </c>
      <c r="H24" s="14" t="s">
        <v>36</v>
      </c>
      <c r="I24" s="14" t="s">
        <v>43</v>
      </c>
      <c r="J24" s="14">
        <v>7</v>
      </c>
      <c r="K24" s="14" t="s">
        <v>39</v>
      </c>
      <c r="L24" s="14">
        <v>10</v>
      </c>
      <c r="M24" s="14">
        <v>10</v>
      </c>
      <c r="O24" s="4"/>
      <c r="P24" s="4"/>
      <c r="Q24" s="4"/>
      <c r="R24" s="4"/>
    </row>
    <row r="25" spans="1:19" ht="12.75" customHeight="1" x14ac:dyDescent="0.2">
      <c r="A25" s="218" t="s">
        <v>3</v>
      </c>
      <c r="B25" s="1" t="s">
        <v>4</v>
      </c>
      <c r="C25" s="6">
        <v>4</v>
      </c>
      <c r="D25" s="6">
        <v>0</v>
      </c>
      <c r="E25" s="6">
        <v>10</v>
      </c>
      <c r="F25" s="6">
        <v>8</v>
      </c>
      <c r="G25" s="6">
        <v>9</v>
      </c>
      <c r="H25" s="6">
        <v>4</v>
      </c>
      <c r="I25" s="6">
        <v>9</v>
      </c>
      <c r="J25" s="6">
        <v>1</v>
      </c>
      <c r="K25" s="6">
        <v>6</v>
      </c>
      <c r="L25" s="6" t="s">
        <v>44</v>
      </c>
      <c r="M25" s="7">
        <f>C26+F26+G26+H26+I26+J26+K26+L26</f>
        <v>45.5</v>
      </c>
      <c r="O25" s="4"/>
      <c r="P25" s="4"/>
      <c r="Q25" s="4"/>
      <c r="R25" s="4"/>
    </row>
    <row r="26" spans="1:19" ht="12.75" customHeight="1" x14ac:dyDescent="0.2">
      <c r="A26" s="219"/>
      <c r="B26" s="2" t="s">
        <v>5</v>
      </c>
      <c r="C26" s="6">
        <v>7</v>
      </c>
      <c r="D26" s="31">
        <v>0</v>
      </c>
      <c r="E26" s="31">
        <v>1</v>
      </c>
      <c r="F26" s="6">
        <v>3</v>
      </c>
      <c r="G26" s="6">
        <v>2</v>
      </c>
      <c r="H26" s="6">
        <v>7</v>
      </c>
      <c r="I26" s="6">
        <v>2</v>
      </c>
      <c r="J26" s="6">
        <v>10</v>
      </c>
      <c r="K26" s="6">
        <v>5</v>
      </c>
      <c r="L26" s="6">
        <v>9.5</v>
      </c>
      <c r="M26" s="7">
        <f>SUM(C26:L26)</f>
        <v>46.5</v>
      </c>
      <c r="O26" s="4">
        <f>C26+F26+G26+H26+I26+J26+K26</f>
        <v>36</v>
      </c>
      <c r="P26" s="4">
        <f>O26*100</f>
        <v>3600</v>
      </c>
      <c r="Q26" s="4">
        <f>O26*75</f>
        <v>2700</v>
      </c>
      <c r="R26" s="4">
        <f>O26*50</f>
        <v>1800</v>
      </c>
    </row>
    <row r="27" spans="1:19" ht="12.75" customHeight="1" x14ac:dyDescent="0.2">
      <c r="A27" s="219"/>
      <c r="B27" s="2" t="s">
        <v>6</v>
      </c>
      <c r="C27" s="8"/>
      <c r="D27" s="8"/>
      <c r="E27" s="8"/>
      <c r="F27" s="8"/>
      <c r="G27" s="8"/>
      <c r="H27" s="8"/>
      <c r="I27" s="8"/>
      <c r="J27" s="8">
        <v>100</v>
      </c>
      <c r="K27" s="8"/>
      <c r="L27" s="8">
        <v>85</v>
      </c>
      <c r="M27" s="27">
        <f>SUM(C27:L27)</f>
        <v>185</v>
      </c>
      <c r="O27" s="4"/>
      <c r="P27" s="4"/>
      <c r="Q27" s="4"/>
      <c r="R27" s="4"/>
    </row>
    <row r="28" spans="1:19" ht="12.75" customHeight="1" x14ac:dyDescent="0.2">
      <c r="A28" s="220"/>
      <c r="B28" s="3" t="s">
        <v>8</v>
      </c>
      <c r="C28" s="7">
        <v>4</v>
      </c>
      <c r="D28" s="15" t="s">
        <v>38</v>
      </c>
      <c r="E28" s="15" t="s">
        <v>35</v>
      </c>
      <c r="F28" s="15">
        <v>10</v>
      </c>
      <c r="G28" s="15">
        <v>10</v>
      </c>
      <c r="H28" s="15">
        <v>10</v>
      </c>
      <c r="I28" s="15">
        <v>10</v>
      </c>
      <c r="J28" s="15">
        <v>10</v>
      </c>
      <c r="K28" s="15">
        <v>9</v>
      </c>
      <c r="L28" s="15">
        <v>7</v>
      </c>
      <c r="M28" s="15">
        <v>7</v>
      </c>
      <c r="O28" s="4"/>
      <c r="P28" s="4"/>
      <c r="Q28" s="4"/>
      <c r="R28" s="4"/>
    </row>
    <row r="29" spans="1:19" ht="12.75" customHeight="1" x14ac:dyDescent="0.2">
      <c r="A29" s="215" t="s">
        <v>1</v>
      </c>
      <c r="B29" s="9" t="s">
        <v>4</v>
      </c>
      <c r="C29" s="10">
        <v>5</v>
      </c>
      <c r="D29" s="10">
        <v>6</v>
      </c>
      <c r="E29" s="10">
        <v>6</v>
      </c>
      <c r="F29" s="10">
        <v>7</v>
      </c>
      <c r="G29" s="10">
        <v>2</v>
      </c>
      <c r="H29" s="10">
        <v>1</v>
      </c>
      <c r="I29" s="10">
        <v>6</v>
      </c>
      <c r="J29" s="10">
        <v>5</v>
      </c>
      <c r="K29" s="10">
        <v>9</v>
      </c>
      <c r="L29" s="10">
        <v>9</v>
      </c>
      <c r="M29" s="14">
        <f>C30+D30+E30+G30+H30+I30+J30+F30</f>
        <v>50</v>
      </c>
      <c r="O29" s="4"/>
      <c r="P29" s="4"/>
      <c r="Q29" s="4"/>
      <c r="R29" s="4"/>
    </row>
    <row r="30" spans="1:19" ht="12.75" customHeight="1" x14ac:dyDescent="0.2">
      <c r="A30" s="216"/>
      <c r="B30" s="11" t="s">
        <v>5</v>
      </c>
      <c r="C30" s="10">
        <v>6</v>
      </c>
      <c r="D30" s="10">
        <v>5</v>
      </c>
      <c r="E30" s="10">
        <v>5</v>
      </c>
      <c r="F30" s="32">
        <v>4</v>
      </c>
      <c r="G30" s="10">
        <v>9</v>
      </c>
      <c r="H30" s="10">
        <v>10</v>
      </c>
      <c r="I30" s="10">
        <v>5</v>
      </c>
      <c r="J30" s="10">
        <v>6</v>
      </c>
      <c r="K30" s="31">
        <v>2</v>
      </c>
      <c r="L30" s="33">
        <v>2</v>
      </c>
      <c r="M30" s="14">
        <f>SUM(C30:L30)</f>
        <v>54</v>
      </c>
      <c r="O30" s="4">
        <f>C30+D30+E30+G30+H30+I30+J30</f>
        <v>46</v>
      </c>
      <c r="P30" s="4">
        <f>O30*100</f>
        <v>4600</v>
      </c>
      <c r="Q30" s="4">
        <f>O30*75</f>
        <v>3450</v>
      </c>
      <c r="R30" s="4">
        <f>O30*50</f>
        <v>2300</v>
      </c>
    </row>
    <row r="31" spans="1:19" ht="12.75" customHeight="1" x14ac:dyDescent="0.2">
      <c r="A31" s="216"/>
      <c r="B31" s="11" t="s">
        <v>6</v>
      </c>
      <c r="C31" s="12"/>
      <c r="D31" s="12"/>
      <c r="E31" s="12"/>
      <c r="F31" s="12"/>
      <c r="G31" s="12">
        <v>50</v>
      </c>
      <c r="H31" s="12">
        <v>110</v>
      </c>
      <c r="I31" s="12"/>
      <c r="J31" s="12"/>
      <c r="K31" s="12"/>
      <c r="L31" s="12"/>
      <c r="M31" s="26">
        <f>SUM(C31:L31)</f>
        <v>160</v>
      </c>
      <c r="O31" s="4"/>
      <c r="P31" s="4"/>
      <c r="Q31" s="4"/>
      <c r="R31" s="4"/>
    </row>
    <row r="32" spans="1:19" ht="12.75" customHeight="1" x14ac:dyDescent="0.2">
      <c r="A32" s="217"/>
      <c r="B32" s="13" t="s">
        <v>8</v>
      </c>
      <c r="C32" s="14">
        <v>5</v>
      </c>
      <c r="D32" s="14" t="s">
        <v>37</v>
      </c>
      <c r="E32" s="14" t="s">
        <v>34</v>
      </c>
      <c r="F32" s="14">
        <v>6</v>
      </c>
      <c r="G32" s="14">
        <v>4</v>
      </c>
      <c r="H32" s="14" t="s">
        <v>40</v>
      </c>
      <c r="I32" s="14">
        <v>2</v>
      </c>
      <c r="J32" s="14">
        <v>3</v>
      </c>
      <c r="K32" s="14" t="s">
        <v>40</v>
      </c>
      <c r="L32" s="14">
        <v>5</v>
      </c>
      <c r="M32" s="14">
        <v>5</v>
      </c>
      <c r="O32" s="4"/>
      <c r="P32" s="4"/>
      <c r="Q32" s="4"/>
      <c r="R32" s="4"/>
    </row>
    <row r="33" spans="1:18" ht="12.75" customHeight="1" x14ac:dyDescent="0.2">
      <c r="A33" s="218" t="s">
        <v>13</v>
      </c>
      <c r="B33" s="1" t="s">
        <v>4</v>
      </c>
      <c r="C33" s="6">
        <v>9</v>
      </c>
      <c r="D33" s="6">
        <v>7</v>
      </c>
      <c r="E33" s="6">
        <v>2</v>
      </c>
      <c r="F33" s="6">
        <v>4</v>
      </c>
      <c r="G33" s="6">
        <v>5</v>
      </c>
      <c r="H33" s="6">
        <v>9</v>
      </c>
      <c r="I33" s="6">
        <v>7</v>
      </c>
      <c r="J33" s="6">
        <v>4</v>
      </c>
      <c r="K33" s="6">
        <v>2</v>
      </c>
      <c r="L33" s="6">
        <v>5</v>
      </c>
      <c r="M33" s="7">
        <f>D34+E34+F34+G34+I34+J34+K34+L34</f>
        <v>52</v>
      </c>
      <c r="O33" s="4"/>
      <c r="P33" s="4"/>
      <c r="Q33" s="4"/>
      <c r="R33" s="4"/>
    </row>
    <row r="34" spans="1:18" ht="12.75" customHeight="1" x14ac:dyDescent="0.2">
      <c r="A34" s="219"/>
      <c r="B34" s="2" t="s">
        <v>5</v>
      </c>
      <c r="C34" s="31">
        <v>2</v>
      </c>
      <c r="D34" s="6">
        <v>4</v>
      </c>
      <c r="E34" s="6">
        <v>9</v>
      </c>
      <c r="F34" s="6">
        <v>7</v>
      </c>
      <c r="G34" s="6">
        <v>6</v>
      </c>
      <c r="H34" s="31">
        <v>2</v>
      </c>
      <c r="I34" s="6">
        <v>4</v>
      </c>
      <c r="J34" s="6">
        <v>7</v>
      </c>
      <c r="K34" s="6">
        <v>9</v>
      </c>
      <c r="L34" s="6">
        <v>6</v>
      </c>
      <c r="M34" s="7">
        <f>SUM(C34:L34)</f>
        <v>56</v>
      </c>
      <c r="O34" s="4">
        <f>D34+E34+F34+G34+I34+J34+K34</f>
        <v>46</v>
      </c>
      <c r="P34" s="4">
        <f>O34*100</f>
        <v>4600</v>
      </c>
      <c r="Q34" s="4">
        <f>O34*75</f>
        <v>3450</v>
      </c>
      <c r="R34" s="4">
        <f>O34*50</f>
        <v>2300</v>
      </c>
    </row>
    <row r="35" spans="1:18" ht="12.75" customHeight="1" x14ac:dyDescent="0.2">
      <c r="A35" s="219"/>
      <c r="B35" s="2" t="s">
        <v>6</v>
      </c>
      <c r="C35" s="8"/>
      <c r="D35" s="8"/>
      <c r="E35" s="8">
        <v>60</v>
      </c>
      <c r="F35" s="8"/>
      <c r="G35" s="8"/>
      <c r="H35" s="8"/>
      <c r="I35" s="8"/>
      <c r="J35" s="8"/>
      <c r="K35" s="8">
        <v>60</v>
      </c>
      <c r="L35" s="8"/>
      <c r="M35" s="27">
        <f>SUM(C35:L35)</f>
        <v>120</v>
      </c>
      <c r="O35" s="4"/>
      <c r="P35" s="4"/>
      <c r="Q35" s="4"/>
      <c r="R35" s="4"/>
    </row>
    <row r="36" spans="1:18" ht="12.75" customHeight="1" x14ac:dyDescent="0.2">
      <c r="A36" s="220"/>
      <c r="B36" s="3" t="s">
        <v>8</v>
      </c>
      <c r="C36" s="7">
        <v>9</v>
      </c>
      <c r="D36" s="15" t="s">
        <v>35</v>
      </c>
      <c r="E36" s="15" t="s">
        <v>36</v>
      </c>
      <c r="F36" s="15">
        <v>5</v>
      </c>
      <c r="G36" s="15">
        <v>5</v>
      </c>
      <c r="H36" s="15" t="s">
        <v>36</v>
      </c>
      <c r="I36" s="15">
        <v>7</v>
      </c>
      <c r="J36" s="15">
        <v>6</v>
      </c>
      <c r="K36" s="15" t="s">
        <v>42</v>
      </c>
      <c r="L36" s="15">
        <v>4</v>
      </c>
      <c r="M36" s="15">
        <v>4</v>
      </c>
      <c r="O36" s="4"/>
      <c r="P36" s="4"/>
      <c r="Q36" s="4"/>
      <c r="R36" s="4"/>
    </row>
    <row r="37" spans="1:18" ht="12.75" customHeight="1" x14ac:dyDescent="0.2">
      <c r="A37" s="215" t="s">
        <v>2</v>
      </c>
      <c r="B37" s="9" t="s">
        <v>4</v>
      </c>
      <c r="C37" s="10">
        <v>7</v>
      </c>
      <c r="D37" s="10">
        <v>4</v>
      </c>
      <c r="E37" s="10">
        <v>5</v>
      </c>
      <c r="F37" s="10">
        <v>10</v>
      </c>
      <c r="G37" s="10">
        <v>7</v>
      </c>
      <c r="H37" s="10">
        <v>6</v>
      </c>
      <c r="I37" s="10">
        <v>5</v>
      </c>
      <c r="J37" s="10">
        <v>8</v>
      </c>
      <c r="K37" s="10">
        <v>4</v>
      </c>
      <c r="L37" s="10">
        <v>6</v>
      </c>
      <c r="M37" s="14">
        <f>C38+D38+E38+G38+H38+I38+K38+L38</f>
        <v>44</v>
      </c>
      <c r="O37" s="4"/>
      <c r="P37" s="4"/>
      <c r="Q37" s="4"/>
      <c r="R37" s="4"/>
    </row>
    <row r="38" spans="1:18" ht="12.75" customHeight="1" x14ac:dyDescent="0.2">
      <c r="A38" s="216"/>
      <c r="B38" s="11" t="s">
        <v>5</v>
      </c>
      <c r="C38" s="10">
        <v>4</v>
      </c>
      <c r="D38" s="10">
        <v>7</v>
      </c>
      <c r="E38" s="10">
        <v>6</v>
      </c>
      <c r="F38" s="31">
        <v>1</v>
      </c>
      <c r="G38" s="10">
        <v>4</v>
      </c>
      <c r="H38" s="10">
        <v>5</v>
      </c>
      <c r="I38" s="10">
        <v>6</v>
      </c>
      <c r="J38" s="31">
        <v>3</v>
      </c>
      <c r="K38" s="10">
        <v>7</v>
      </c>
      <c r="L38" s="10">
        <v>5</v>
      </c>
      <c r="M38" s="14">
        <f>SUM(C38:L38)</f>
        <v>48</v>
      </c>
      <c r="O38" s="4">
        <f>C38+D38+E38+G38+H38+I38+K38</f>
        <v>39</v>
      </c>
      <c r="P38" s="4">
        <f>O38*100</f>
        <v>3900</v>
      </c>
      <c r="Q38" s="4">
        <f>O38*75</f>
        <v>2925</v>
      </c>
      <c r="R38" s="4">
        <f>O38*50</f>
        <v>1950</v>
      </c>
    </row>
    <row r="39" spans="1:18" ht="12.75" customHeight="1" x14ac:dyDescent="0.2">
      <c r="A39" s="216"/>
      <c r="B39" s="11" t="s">
        <v>6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26">
        <f>SUM(C39:L39)</f>
        <v>0</v>
      </c>
      <c r="O39" s="4"/>
      <c r="P39" s="4"/>
      <c r="Q39" s="4"/>
      <c r="R39" s="4"/>
    </row>
    <row r="40" spans="1:18" ht="12.75" customHeight="1" x14ac:dyDescent="0.2">
      <c r="A40" s="217"/>
      <c r="B40" s="13" t="s">
        <v>8</v>
      </c>
      <c r="C40" s="14">
        <v>7</v>
      </c>
      <c r="D40" s="14" t="s">
        <v>37</v>
      </c>
      <c r="E40" s="14">
        <v>3</v>
      </c>
      <c r="F40" s="14" t="s">
        <v>39</v>
      </c>
      <c r="G40" s="14">
        <v>8</v>
      </c>
      <c r="H40" s="14">
        <v>8</v>
      </c>
      <c r="I40" s="14">
        <v>8</v>
      </c>
      <c r="J40" s="14">
        <v>8</v>
      </c>
      <c r="K40" s="14" t="s">
        <v>39</v>
      </c>
      <c r="L40" s="14">
        <v>8</v>
      </c>
      <c r="M40" s="14">
        <v>8</v>
      </c>
      <c r="O40" s="4"/>
      <c r="P40" s="4"/>
      <c r="Q40" s="4"/>
      <c r="R40" s="4"/>
    </row>
    <row r="41" spans="1:18" ht="12.75" customHeight="1" x14ac:dyDescent="0.2">
      <c r="A41" s="218" t="s">
        <v>14</v>
      </c>
      <c r="B41" s="1" t="s">
        <v>4</v>
      </c>
      <c r="C41" s="6">
        <v>3</v>
      </c>
      <c r="D41" s="6">
        <v>1</v>
      </c>
      <c r="E41" s="6">
        <v>3</v>
      </c>
      <c r="F41" s="6">
        <v>9</v>
      </c>
      <c r="G41" s="6">
        <v>6</v>
      </c>
      <c r="H41" s="6">
        <v>5</v>
      </c>
      <c r="I41" s="6">
        <v>8</v>
      </c>
      <c r="J41" s="6">
        <v>2</v>
      </c>
      <c r="K41" s="6">
        <v>10</v>
      </c>
      <c r="L41" s="6">
        <v>8</v>
      </c>
      <c r="M41" s="7">
        <f>C42+D42+E42+G42+H42+I42+J42+L42</f>
        <v>52</v>
      </c>
      <c r="O41" s="4">
        <f>C42+D42+E42+G42+H42+I42+J42</f>
        <v>49</v>
      </c>
      <c r="P41" s="4">
        <f>O41*100</f>
        <v>4900</v>
      </c>
      <c r="Q41" s="4">
        <f>O41*75</f>
        <v>3675</v>
      </c>
      <c r="R41" s="4">
        <f>O41*50</f>
        <v>2450</v>
      </c>
    </row>
    <row r="42" spans="1:18" ht="12.75" customHeight="1" x14ac:dyDescent="0.2">
      <c r="A42" s="219"/>
      <c r="B42" s="2" t="s">
        <v>5</v>
      </c>
      <c r="C42" s="6">
        <v>8</v>
      </c>
      <c r="D42" s="6">
        <v>10</v>
      </c>
      <c r="E42" s="6">
        <v>8</v>
      </c>
      <c r="F42" s="31">
        <v>2</v>
      </c>
      <c r="G42" s="6">
        <v>5</v>
      </c>
      <c r="H42" s="6">
        <v>6</v>
      </c>
      <c r="I42" s="6">
        <v>3</v>
      </c>
      <c r="J42" s="6">
        <v>9</v>
      </c>
      <c r="K42" s="31">
        <v>1</v>
      </c>
      <c r="L42" s="6">
        <v>3</v>
      </c>
      <c r="M42" s="7">
        <f>SUM(C42:L42)</f>
        <v>55</v>
      </c>
      <c r="O42" s="18"/>
      <c r="P42" s="34"/>
      <c r="Q42" s="29"/>
      <c r="R42" s="29"/>
    </row>
    <row r="43" spans="1:18" ht="12.75" customHeight="1" x14ac:dyDescent="0.2">
      <c r="A43" s="219"/>
      <c r="B43" s="2" t="s">
        <v>6</v>
      </c>
      <c r="C43" s="8">
        <v>30</v>
      </c>
      <c r="D43" s="8">
        <v>90</v>
      </c>
      <c r="E43" s="8">
        <v>30</v>
      </c>
      <c r="F43" s="8"/>
      <c r="G43" s="8"/>
      <c r="H43" s="8"/>
      <c r="I43" s="8"/>
      <c r="J43" s="8">
        <v>60</v>
      </c>
      <c r="K43" s="8"/>
      <c r="L43" s="8"/>
      <c r="M43" s="27">
        <f>SUM(C43:L43)</f>
        <v>210</v>
      </c>
      <c r="O43" s="18"/>
      <c r="P43" s="34"/>
      <c r="Q43" s="29"/>
      <c r="R43" s="29"/>
    </row>
    <row r="44" spans="1:18" ht="12.75" customHeight="1" x14ac:dyDescent="0.2">
      <c r="A44" s="220"/>
      <c r="B44" s="3" t="s">
        <v>8</v>
      </c>
      <c r="C44" s="7">
        <v>3</v>
      </c>
      <c r="D44" s="15">
        <v>2</v>
      </c>
      <c r="E44" s="15">
        <v>2</v>
      </c>
      <c r="F44" s="15">
        <v>2</v>
      </c>
      <c r="G44" s="15">
        <v>2</v>
      </c>
      <c r="H44" s="15" t="s">
        <v>40</v>
      </c>
      <c r="I44" s="15" t="s">
        <v>37</v>
      </c>
      <c r="J44" s="15">
        <v>2</v>
      </c>
      <c r="K44" s="15" t="s">
        <v>40</v>
      </c>
      <c r="L44" s="15">
        <v>3</v>
      </c>
      <c r="M44" s="15">
        <v>3</v>
      </c>
      <c r="O44" s="18"/>
      <c r="P44" s="34"/>
      <c r="Q44" s="29"/>
      <c r="R44" s="29"/>
    </row>
    <row r="45" spans="1:18" x14ac:dyDescent="0.2">
      <c r="O45" s="18"/>
      <c r="P45" s="34"/>
      <c r="Q45" s="29"/>
      <c r="R45" s="29"/>
    </row>
    <row r="46" spans="1:18" x14ac:dyDescent="0.2">
      <c r="O46" s="18"/>
      <c r="P46" s="34"/>
      <c r="Q46" s="29"/>
      <c r="R46" s="29"/>
    </row>
    <row r="47" spans="1:18" x14ac:dyDescent="0.2">
      <c r="O47" s="18"/>
      <c r="P47" s="34"/>
      <c r="Q47" s="29"/>
      <c r="R47" s="29"/>
    </row>
    <row r="48" spans="1:18" x14ac:dyDescent="0.2">
      <c r="O48" s="18"/>
      <c r="P48" s="34"/>
      <c r="Q48" s="29"/>
      <c r="R48" s="29"/>
    </row>
    <row r="49" spans="15:18" x14ac:dyDescent="0.2">
      <c r="O49" s="18"/>
      <c r="P49" s="34"/>
      <c r="Q49" s="29"/>
      <c r="R49" s="29"/>
    </row>
    <row r="50" spans="15:18" x14ac:dyDescent="0.2">
      <c r="O50" s="18"/>
      <c r="P50" s="34"/>
      <c r="Q50" s="29"/>
      <c r="R50" s="29"/>
    </row>
    <row r="51" spans="15:18" x14ac:dyDescent="0.2">
      <c r="O51" s="18"/>
      <c r="P51" s="34"/>
      <c r="Q51" s="30"/>
      <c r="R51" s="29"/>
    </row>
  </sheetData>
  <mergeCells count="11">
    <mergeCell ref="A4:B4"/>
    <mergeCell ref="A37:A40"/>
    <mergeCell ref="A5:A8"/>
    <mergeCell ref="A9:A12"/>
    <mergeCell ref="A41:A44"/>
    <mergeCell ref="A21:A24"/>
    <mergeCell ref="A25:A28"/>
    <mergeCell ref="A29:A32"/>
    <mergeCell ref="A33:A36"/>
    <mergeCell ref="A13:A16"/>
    <mergeCell ref="A17:A20"/>
  </mergeCells>
  <phoneticPr fontId="3" type="noConversion"/>
  <printOptions horizontalCentered="1"/>
  <pageMargins left="0.25" right="0.25" top="0.5" bottom="0.25" header="0.5" footer="0.5"/>
  <pageSetup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B76"/>
  <sheetViews>
    <sheetView topLeftCell="A12" zoomScale="85" zoomScaleNormal="85" workbookViewId="0">
      <selection activeCell="A6" sqref="A6:A74"/>
    </sheetView>
  </sheetViews>
  <sheetFormatPr defaultColWidth="8.7109375" defaultRowHeight="12.75" x14ac:dyDescent="0.2"/>
  <cols>
    <col min="1" max="1" width="17.28515625" style="101" customWidth="1"/>
    <col min="2" max="2" width="8.7109375" style="101"/>
    <col min="3" max="15" width="8.7109375" style="101" customWidth="1"/>
    <col min="16" max="16" width="26.85546875" style="101" bestFit="1" customWidth="1"/>
    <col min="17" max="17" width="8.7109375" style="101" customWidth="1"/>
    <col min="18" max="18" width="8.7109375" style="101" hidden="1" customWidth="1"/>
    <col min="19" max="27" width="7.140625" style="101" hidden="1" customWidth="1"/>
    <col min="28" max="28" width="8.28515625" style="101" hidden="1" customWidth="1"/>
    <col min="29" max="16384" width="8.7109375" style="101"/>
  </cols>
  <sheetData>
    <row r="1" spans="1:28" ht="20.25" x14ac:dyDescent="0.3">
      <c r="A1" s="258" t="s">
        <v>10</v>
      </c>
      <c r="B1" s="258"/>
      <c r="C1" s="258"/>
      <c r="D1" s="258"/>
      <c r="E1" s="258"/>
      <c r="O1" s="198"/>
    </row>
    <row r="2" spans="1:28" ht="10.5" customHeight="1" x14ac:dyDescent="0.3">
      <c r="A2" s="103"/>
      <c r="O2" s="198"/>
    </row>
    <row r="3" spans="1:28" x14ac:dyDescent="0.2">
      <c r="A3" s="104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</row>
    <row r="4" spans="1:28" x14ac:dyDescent="0.2">
      <c r="C4" s="198">
        <v>1</v>
      </c>
      <c r="D4" s="198">
        <v>2</v>
      </c>
      <c r="E4" s="198">
        <v>3</v>
      </c>
      <c r="F4" s="198">
        <v>4</v>
      </c>
      <c r="G4" s="198">
        <v>5</v>
      </c>
      <c r="H4" s="198">
        <v>6</v>
      </c>
      <c r="I4" s="198">
        <v>7</v>
      </c>
      <c r="J4" s="198">
        <v>8</v>
      </c>
      <c r="K4" s="198">
        <v>9</v>
      </c>
      <c r="L4" s="198">
        <v>10</v>
      </c>
      <c r="M4" s="198" t="s">
        <v>116</v>
      </c>
      <c r="N4" s="198" t="s">
        <v>117</v>
      </c>
      <c r="O4" s="198"/>
    </row>
    <row r="5" spans="1:28" ht="13.5" thickBot="1" x14ac:dyDescent="0.25">
      <c r="A5" s="259" t="s">
        <v>7</v>
      </c>
      <c r="B5" s="260"/>
      <c r="C5" s="105">
        <v>42626</v>
      </c>
      <c r="D5" s="105">
        <v>42633</v>
      </c>
      <c r="E5" s="105">
        <v>42640</v>
      </c>
      <c r="F5" s="105">
        <v>42647</v>
      </c>
      <c r="G5" s="105">
        <v>42654</v>
      </c>
      <c r="H5" s="105">
        <v>42661</v>
      </c>
      <c r="I5" s="105">
        <v>42668</v>
      </c>
      <c r="J5" s="105">
        <v>42675</v>
      </c>
      <c r="K5" s="105">
        <v>42682</v>
      </c>
      <c r="L5" s="105">
        <v>42689</v>
      </c>
      <c r="M5" s="105"/>
      <c r="N5" s="105">
        <v>42699</v>
      </c>
      <c r="O5" s="106" t="s">
        <v>9</v>
      </c>
      <c r="S5" s="139" t="s">
        <v>130</v>
      </c>
      <c r="T5" s="139" t="s">
        <v>131</v>
      </c>
      <c r="U5" s="139" t="s">
        <v>132</v>
      </c>
      <c r="V5" s="139" t="s">
        <v>133</v>
      </c>
      <c r="W5" s="139" t="s">
        <v>134</v>
      </c>
      <c r="X5" s="139" t="s">
        <v>135</v>
      </c>
      <c r="Y5" s="139" t="s">
        <v>136</v>
      </c>
      <c r="Z5" s="139" t="s">
        <v>137</v>
      </c>
      <c r="AA5" s="139" t="s">
        <v>138</v>
      </c>
      <c r="AB5" s="139" t="s">
        <v>139</v>
      </c>
    </row>
    <row r="6" spans="1:28" x14ac:dyDescent="0.2">
      <c r="A6" s="271" t="s">
        <v>129</v>
      </c>
      <c r="B6" s="107" t="s">
        <v>4</v>
      </c>
      <c r="C6" s="108">
        <v>0</v>
      </c>
      <c r="D6" s="108">
        <v>8</v>
      </c>
      <c r="E6" s="108">
        <v>6</v>
      </c>
      <c r="F6" s="108">
        <v>4</v>
      </c>
      <c r="G6" s="108">
        <v>2</v>
      </c>
      <c r="H6" s="108">
        <v>10</v>
      </c>
      <c r="I6" s="108">
        <v>9</v>
      </c>
      <c r="J6" s="108">
        <v>3</v>
      </c>
      <c r="K6" s="108">
        <v>1</v>
      </c>
      <c r="L6" s="108">
        <v>9</v>
      </c>
      <c r="M6" s="109"/>
      <c r="N6" s="108"/>
      <c r="O6" s="110">
        <f>SUM(C7:L7)</f>
        <v>41.5</v>
      </c>
      <c r="P6" s="111" t="s">
        <v>46</v>
      </c>
      <c r="R6" s="272" t="s">
        <v>129</v>
      </c>
      <c r="S6" s="241">
        <f>IF(COUNT(C7:C7) &gt; 2, SUM(C7:C7)-MIN(C7:C7)-SMALL(C7:C7,2), SUM(C7:C7))</f>
        <v>0</v>
      </c>
      <c r="T6" s="240">
        <f>IF(COUNT(C7:D7) &gt; 2, SUM(C7:D7)-MIN(C7:D7)-SMALL(C7:D7,2), SUM(C7:D7))</f>
        <v>3.5</v>
      </c>
      <c r="U6" s="240">
        <f>IF(COUNT(C7:E7) &gt; 2, SUM(C7:E7)-MIN(C7:E7)-SMALL(C7:E7,2), SUM(C7:E7))</f>
        <v>4.5</v>
      </c>
      <c r="V6" s="240">
        <f>IF(COUNT(C7:F7) &gt; 2, SUM(C7:F7)-MIN(C7:F7)-SMALL(C7:F7,2), SUM(C7:F7))</f>
        <v>10</v>
      </c>
      <c r="W6" s="240">
        <f>IF(COUNT(C7:G7) &gt; 2, SUM(C7:G7)-MIN(C7:G7)-SMALL(C7:G7,2), SUM(C7:G7))</f>
        <v>16.5</v>
      </c>
      <c r="X6" s="240">
        <f>IF(COUNT(C7:H7) &gt; 2, SUM(C7:H7)-MIN(C7:H7)-SMALL(C7:H7,2), SUM(C7:H7))</f>
        <v>20</v>
      </c>
      <c r="Y6" s="240">
        <f>IF(COUNT(C7:I7) &gt; 2, SUM(C7:I7)-MIN(C7:I7)-SMALL(C7:I7,2), SUM(C7:I7))</f>
        <v>23</v>
      </c>
      <c r="Z6" s="240">
        <f>IF(COUNT(C7:J7) &gt; 2, SUM(C7:J7)-MIN(C7:J7)-SMALL(C7:J7,2), SUM(C7:J7))</f>
        <v>29</v>
      </c>
      <c r="AA6" s="240">
        <f>IF(COUNT(C7:K7) &gt; 2, SUM(C7:K7)-MIN(C7:K7)-SMALL(C7:K7,2), SUM(C7:K7))</f>
        <v>36</v>
      </c>
      <c r="AB6" s="240">
        <f>IF(COUNT(C7:L7) &gt; 2, SUM(C7:L7)-MIN(C7:L7)-SMALL(C7:L7,2), SUM(C7:L7))</f>
        <v>39</v>
      </c>
    </row>
    <row r="7" spans="1:28" x14ac:dyDescent="0.2">
      <c r="A7" s="262"/>
      <c r="B7" s="112" t="s">
        <v>5</v>
      </c>
      <c r="C7" s="113">
        <v>0</v>
      </c>
      <c r="D7" s="113">
        <v>3.5</v>
      </c>
      <c r="E7" s="113">
        <v>4.5</v>
      </c>
      <c r="F7" s="113">
        <v>5.5</v>
      </c>
      <c r="G7" s="113">
        <v>6.5</v>
      </c>
      <c r="H7" s="113">
        <v>2.5</v>
      </c>
      <c r="I7" s="113">
        <v>3</v>
      </c>
      <c r="J7" s="113">
        <v>6</v>
      </c>
      <c r="K7" s="113">
        <v>7</v>
      </c>
      <c r="L7" s="113">
        <v>3</v>
      </c>
      <c r="M7" s="114"/>
      <c r="N7" s="114"/>
      <c r="O7" s="110">
        <f>IF(COUNT(C7:L7) &gt; 2, SUM(C7:L7)-MIN(C7:L7)-SMALL(C7:L7,2), SUM(C7:L7))</f>
        <v>39</v>
      </c>
      <c r="P7" s="115" t="s">
        <v>57</v>
      </c>
      <c r="R7" s="249"/>
      <c r="S7" s="236"/>
      <c r="T7" s="238"/>
      <c r="U7" s="238"/>
      <c r="V7" s="238"/>
      <c r="W7" s="238"/>
      <c r="X7" s="238"/>
      <c r="Y7" s="238"/>
      <c r="Z7" s="238"/>
      <c r="AA7" s="238"/>
      <c r="AB7" s="238"/>
    </row>
    <row r="8" spans="1:28" x14ac:dyDescent="0.2">
      <c r="A8" s="262"/>
      <c r="B8" s="112" t="s">
        <v>6</v>
      </c>
      <c r="C8" s="36"/>
      <c r="D8" s="36"/>
      <c r="E8" s="36"/>
      <c r="F8" s="36">
        <v>20</v>
      </c>
      <c r="G8" s="36">
        <v>80</v>
      </c>
      <c r="H8" s="36"/>
      <c r="I8" s="36"/>
      <c r="J8" s="36">
        <v>60</v>
      </c>
      <c r="K8" s="36">
        <v>110</v>
      </c>
      <c r="L8" s="36"/>
      <c r="M8" s="59"/>
      <c r="N8" s="59"/>
      <c r="O8" s="100">
        <f>SUM(C8:M8)</f>
        <v>270</v>
      </c>
      <c r="P8" s="115" t="s">
        <v>48</v>
      </c>
      <c r="R8" s="249"/>
      <c r="S8" s="236"/>
      <c r="T8" s="238"/>
      <c r="U8" s="238"/>
      <c r="V8" s="238"/>
      <c r="W8" s="238"/>
      <c r="X8" s="238"/>
      <c r="Y8" s="238"/>
      <c r="Z8" s="238"/>
      <c r="AA8" s="238"/>
      <c r="AB8" s="238"/>
    </row>
    <row r="9" spans="1:28" x14ac:dyDescent="0.2">
      <c r="A9" s="263"/>
      <c r="B9" s="116" t="s">
        <v>45</v>
      </c>
      <c r="C9" s="117">
        <f t="shared" ref="C9:L9" si="0">RANK(S6,S6:S61,0)</f>
        <v>14</v>
      </c>
      <c r="D9" s="117">
        <f t="shared" si="0"/>
        <v>13</v>
      </c>
      <c r="E9" s="117">
        <f t="shared" si="0"/>
        <v>12</v>
      </c>
      <c r="F9" s="117">
        <f t="shared" si="0"/>
        <v>7</v>
      </c>
      <c r="G9" s="117">
        <f t="shared" si="0"/>
        <v>5</v>
      </c>
      <c r="H9" s="117">
        <f t="shared" si="0"/>
        <v>8</v>
      </c>
      <c r="I9" s="117">
        <f t="shared" si="0"/>
        <v>9</v>
      </c>
      <c r="J9" s="117">
        <f t="shared" si="0"/>
        <v>6</v>
      </c>
      <c r="K9" s="117">
        <f t="shared" si="0"/>
        <v>3</v>
      </c>
      <c r="L9" s="117">
        <f t="shared" si="0"/>
        <v>6</v>
      </c>
      <c r="M9" s="118"/>
      <c r="N9" s="118"/>
      <c r="O9" s="110">
        <f>IF(O7&gt;0, O7*243.903, "0")</f>
        <v>9512.2170000000006</v>
      </c>
      <c r="P9" s="119" t="s">
        <v>49</v>
      </c>
      <c r="R9" s="249"/>
      <c r="S9" s="236"/>
      <c r="T9" s="239"/>
      <c r="U9" s="239"/>
      <c r="V9" s="239"/>
      <c r="W9" s="239"/>
      <c r="X9" s="239"/>
      <c r="Y9" s="239"/>
      <c r="Z9" s="239"/>
      <c r="AA9" s="239"/>
      <c r="AB9" s="239"/>
    </row>
    <row r="10" spans="1:28" ht="4.5" customHeight="1" x14ac:dyDescent="0.2">
      <c r="A10" s="120"/>
      <c r="B10" s="121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3"/>
      <c r="R10" s="250" t="s">
        <v>151</v>
      </c>
      <c r="S10" s="236">
        <f>IF(COUNT(C12:C12) &gt; 2, SUM(C12:C12)-MIN(C12:C12)-SMALL(C12:C12,2), SUM(C12:C12))</f>
        <v>3</v>
      </c>
      <c r="T10" s="237">
        <f>IF(COUNT(C12:D12) &gt; 2, SUM(C12:D12)-MIN(C12:D12)-SMALL(C12:D12,2), SUM(C12:D12))</f>
        <v>3.5</v>
      </c>
      <c r="U10" s="237">
        <f>IF(COUNT(C12:E12) &gt; 2, SUM(C12:E12)-MIN(C12:E12)-SMALL(C12:E12,2), SUM(C12:E12))</f>
        <v>6</v>
      </c>
      <c r="V10" s="237">
        <f>IF(COUNT(C12:F12) &gt; 2, SUM(C12:F12)-MIN(C12:F12)-SMALL(C12:F12,2), SUM(C12:F12))</f>
        <v>9</v>
      </c>
      <c r="W10" s="237">
        <f>IF(COUNT(C12:G12) &gt; 2, SUM(C12:G12)-MIN(C12:G12)-SMALL(C12:G12,2), SUM(C12:G12))</f>
        <v>14.5</v>
      </c>
      <c r="X10" s="237">
        <f>IF(COUNT(C12:H12) &gt; 2, SUM(C12:H12)-MIN(C12:H12)-SMALL(C12:H12,2), SUM(C12:H12))</f>
        <v>16.5</v>
      </c>
      <c r="Y10" s="237">
        <f>IF(COUNT(C12:I12) &gt; 2, SUM(C12:I12)-MIN(C12:I12)-SMALL(C12:I12,2), SUM(C12:I12))</f>
        <v>17.5</v>
      </c>
      <c r="Z10" s="237">
        <f>IF(COUNT(C12:J12) &gt; 2, SUM(C12:J12)-MIN(C12:J12)-SMALL(C12:J12,2), SUM(C12:J12))</f>
        <v>23</v>
      </c>
      <c r="AA10" s="237">
        <f>IF(COUNT(C12:K12) &gt; 2, SUM(C12:K12)-MIN(C12:K12)-SMALL(C12:K12,2), SUM(C12:K12))</f>
        <v>26</v>
      </c>
      <c r="AB10" s="237">
        <f>IF(COUNT(C12:L12) &gt; 2, SUM(C12:L12)-MIN(C12:L12)-SMALL(C12:L12,2), SUM(C12:L12))</f>
        <v>31</v>
      </c>
    </row>
    <row r="11" spans="1:28" x14ac:dyDescent="0.2">
      <c r="A11" s="264" t="s">
        <v>151</v>
      </c>
      <c r="B11" s="124" t="s">
        <v>4</v>
      </c>
      <c r="C11" s="125">
        <v>9</v>
      </c>
      <c r="D11" s="125">
        <v>14</v>
      </c>
      <c r="E11" s="125">
        <v>3</v>
      </c>
      <c r="F11" s="125">
        <v>0</v>
      </c>
      <c r="G11" s="125">
        <v>4</v>
      </c>
      <c r="H11" s="125">
        <v>11</v>
      </c>
      <c r="I11" s="125">
        <v>13</v>
      </c>
      <c r="J11" s="125">
        <v>3</v>
      </c>
      <c r="K11" s="125">
        <v>9</v>
      </c>
      <c r="L11" s="125">
        <v>5</v>
      </c>
      <c r="M11" s="109"/>
      <c r="N11" s="125"/>
      <c r="O11" s="126">
        <f>SUM(C12:L12)</f>
        <v>31.5</v>
      </c>
      <c r="P11" s="127" t="s">
        <v>46</v>
      </c>
      <c r="R11" s="250"/>
      <c r="S11" s="236"/>
      <c r="T11" s="238"/>
      <c r="U11" s="238"/>
      <c r="V11" s="238"/>
      <c r="W11" s="238"/>
      <c r="X11" s="238"/>
      <c r="Y11" s="238"/>
      <c r="Z11" s="238"/>
      <c r="AA11" s="238"/>
      <c r="AB11" s="238"/>
    </row>
    <row r="12" spans="1:28" x14ac:dyDescent="0.2">
      <c r="A12" s="265"/>
      <c r="B12" s="128" t="s">
        <v>5</v>
      </c>
      <c r="C12" s="125">
        <v>3</v>
      </c>
      <c r="D12" s="125">
        <v>0.5</v>
      </c>
      <c r="E12" s="125">
        <v>6</v>
      </c>
      <c r="F12" s="125">
        <v>0</v>
      </c>
      <c r="G12" s="125">
        <v>5.5</v>
      </c>
      <c r="H12" s="125">
        <v>2</v>
      </c>
      <c r="I12" s="125">
        <v>1</v>
      </c>
      <c r="J12" s="125">
        <v>5.5</v>
      </c>
      <c r="K12" s="125">
        <v>3</v>
      </c>
      <c r="L12" s="125">
        <v>5</v>
      </c>
      <c r="M12" s="109"/>
      <c r="N12" s="109"/>
      <c r="O12" s="126">
        <f>IF(COUNT(C12:L12) &gt; 2, SUM(C12:L12)-MIN(C12:L12)-SMALL(C12:L12,2), SUM(C12:L12))</f>
        <v>31</v>
      </c>
      <c r="P12" s="129" t="s">
        <v>57</v>
      </c>
      <c r="R12" s="250"/>
      <c r="S12" s="236"/>
      <c r="T12" s="238"/>
      <c r="U12" s="238"/>
      <c r="V12" s="238"/>
      <c r="W12" s="238"/>
      <c r="X12" s="238"/>
      <c r="Y12" s="238"/>
      <c r="Z12" s="238"/>
      <c r="AA12" s="238"/>
      <c r="AB12" s="238"/>
    </row>
    <row r="13" spans="1:28" x14ac:dyDescent="0.2">
      <c r="A13" s="265"/>
      <c r="B13" s="128" t="s">
        <v>6</v>
      </c>
      <c r="C13" s="26"/>
      <c r="D13" s="26"/>
      <c r="E13" s="26">
        <v>50</v>
      </c>
      <c r="F13" s="26"/>
      <c r="G13" s="26">
        <v>20</v>
      </c>
      <c r="H13" s="26"/>
      <c r="I13" s="26"/>
      <c r="J13" s="26">
        <v>30</v>
      </c>
      <c r="K13" s="26"/>
      <c r="L13" s="26"/>
      <c r="M13" s="38"/>
      <c r="N13" s="38"/>
      <c r="O13" s="99">
        <f>SUM(C13:M13)</f>
        <v>100</v>
      </c>
      <c r="P13" s="129" t="s">
        <v>48</v>
      </c>
      <c r="R13" s="250"/>
      <c r="S13" s="236"/>
      <c r="T13" s="239"/>
      <c r="U13" s="239"/>
      <c r="V13" s="239"/>
      <c r="W13" s="239"/>
      <c r="X13" s="239"/>
      <c r="Y13" s="239"/>
      <c r="Z13" s="239"/>
      <c r="AA13" s="239"/>
      <c r="AB13" s="239"/>
    </row>
    <row r="14" spans="1:28" x14ac:dyDescent="0.2">
      <c r="A14" s="266"/>
      <c r="B14" s="130" t="s">
        <v>45</v>
      </c>
      <c r="C14" s="131">
        <f t="shared" ref="C14:L14" si="1">RANK(S10,S6:S61,0)</f>
        <v>9</v>
      </c>
      <c r="D14" s="131">
        <f t="shared" si="1"/>
        <v>13</v>
      </c>
      <c r="E14" s="131">
        <f t="shared" si="1"/>
        <v>6</v>
      </c>
      <c r="F14" s="131">
        <f t="shared" si="1"/>
        <v>10</v>
      </c>
      <c r="G14" s="131">
        <f t="shared" si="1"/>
        <v>8</v>
      </c>
      <c r="H14" s="131">
        <f t="shared" si="1"/>
        <v>12</v>
      </c>
      <c r="I14" s="131">
        <f t="shared" si="1"/>
        <v>12</v>
      </c>
      <c r="J14" s="131">
        <f t="shared" si="1"/>
        <v>12</v>
      </c>
      <c r="K14" s="131">
        <f t="shared" si="1"/>
        <v>11</v>
      </c>
      <c r="L14" s="131">
        <f t="shared" si="1"/>
        <v>11</v>
      </c>
      <c r="M14" s="118"/>
      <c r="N14" s="118"/>
      <c r="O14" s="126">
        <f>IF(O12&gt;0, O12*243.903, "0")</f>
        <v>7560.9929999999995</v>
      </c>
      <c r="P14" s="132" t="s">
        <v>49</v>
      </c>
      <c r="R14" s="285" t="s">
        <v>140</v>
      </c>
      <c r="S14" s="236">
        <f>IF(COUNT(C17:C17) &gt; 2, SUM(C17:C17)-MIN(C17:C17)-SMALL(C17:C17,2), SUM(C17:C17))</f>
        <v>4.5</v>
      </c>
      <c r="T14" s="237">
        <f>IF(COUNT(C17:D17) &gt; 2, SUM(C17:D17)-MIN(C17:D17)-SMALL(C17:D17,2), SUM(C17:D17))</f>
        <v>5.5</v>
      </c>
      <c r="U14" s="237">
        <f>IF(COUNT(C17:E17) &gt; 2, SUM(C17:E17)-MIN(C17:E17)-SMALL(C17:E17,2), SUM(C17:E17))</f>
        <v>6.5</v>
      </c>
      <c r="V14" s="237">
        <f>IF(COUNT(C17:F17) &gt; 2, SUM(C17:F17)-MIN(C17:F17)-SMALL(C17:F17,2), SUM(C17:F17))</f>
        <v>13.5</v>
      </c>
      <c r="W14" s="237">
        <f>IF(COUNT(C17:G17) &gt; 2, SUM(C17:G17)-MIN(C17:G17)-SMALL(C17:G17,2), SUM(C17:G17))</f>
        <v>18</v>
      </c>
      <c r="X14" s="237">
        <f>IF(COUNT(C17:H17) &gt; 2, SUM(C17:H17)-MIN(C17:H17)-SMALL(C17:H17,2), SUM(C17:H17))</f>
        <v>22</v>
      </c>
      <c r="Y14" s="237">
        <f>IF(COUNT(C17:I17) &gt; 2, SUM(C17:I17)-MIN(C17:I17)-SMALL(C17:I17,2), SUM(C17:I17))</f>
        <v>26.5</v>
      </c>
      <c r="Z14" s="237">
        <f>IF(COUNT(C17:J17) &gt; 2, SUM(C17:J17)-MIN(C17:J17)-SMALL(C17:J17,2), SUM(C17:J17))</f>
        <v>33.5</v>
      </c>
      <c r="AA14" s="237">
        <f>IF(COUNT(C17:K17) &gt; 2, SUM(C17:K17)-MIN(C17:K17)-SMALL(C17:K17,2), SUM(C17:K17))</f>
        <v>36</v>
      </c>
      <c r="AB14" s="237">
        <f>IF(COUNT(C17:L17) &gt; 2, SUM(C17:L17)-MIN(C17:L17)-SMALL(C17:L17,2), SUM(C17:L17))</f>
        <v>41.5</v>
      </c>
    </row>
    <row r="15" spans="1:28" ht="4.5" customHeight="1" x14ac:dyDescent="0.2">
      <c r="A15" s="120"/>
      <c r="B15" s="121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33"/>
      <c r="P15" s="123"/>
      <c r="R15" s="286"/>
      <c r="S15" s="236"/>
      <c r="T15" s="238"/>
      <c r="U15" s="238"/>
      <c r="V15" s="238"/>
      <c r="W15" s="238"/>
      <c r="X15" s="238"/>
      <c r="Y15" s="238"/>
      <c r="Z15" s="238"/>
      <c r="AA15" s="238"/>
      <c r="AB15" s="238"/>
    </row>
    <row r="16" spans="1:28" x14ac:dyDescent="0.2">
      <c r="A16" s="261" t="s">
        <v>140</v>
      </c>
      <c r="B16" s="107" t="s">
        <v>4</v>
      </c>
      <c r="C16" s="108">
        <v>6</v>
      </c>
      <c r="D16" s="108">
        <v>13</v>
      </c>
      <c r="E16" s="108">
        <v>2</v>
      </c>
      <c r="F16" s="108">
        <v>1</v>
      </c>
      <c r="G16" s="108">
        <v>10</v>
      </c>
      <c r="H16" s="108">
        <v>7</v>
      </c>
      <c r="I16" s="108">
        <v>6</v>
      </c>
      <c r="J16" s="108">
        <v>1</v>
      </c>
      <c r="K16" s="108">
        <v>10</v>
      </c>
      <c r="L16" s="108">
        <v>4</v>
      </c>
      <c r="M16" s="109"/>
      <c r="N16" s="108"/>
      <c r="O16" s="110">
        <f>SUM(C17:L17)</f>
        <v>45</v>
      </c>
      <c r="P16" s="111" t="s">
        <v>46</v>
      </c>
      <c r="R16" s="286"/>
      <c r="S16" s="236"/>
      <c r="T16" s="238"/>
      <c r="U16" s="238"/>
      <c r="V16" s="238"/>
      <c r="W16" s="238"/>
      <c r="X16" s="238"/>
      <c r="Y16" s="238"/>
      <c r="Z16" s="238"/>
      <c r="AA16" s="238"/>
      <c r="AB16" s="238"/>
    </row>
    <row r="17" spans="1:28" x14ac:dyDescent="0.2">
      <c r="A17" s="262"/>
      <c r="B17" s="112" t="s">
        <v>5</v>
      </c>
      <c r="C17" s="113">
        <v>4.5</v>
      </c>
      <c r="D17" s="113">
        <v>1</v>
      </c>
      <c r="E17" s="113">
        <v>6.5</v>
      </c>
      <c r="F17" s="113">
        <v>7</v>
      </c>
      <c r="G17" s="113">
        <v>2.5</v>
      </c>
      <c r="H17" s="113">
        <v>4</v>
      </c>
      <c r="I17" s="113">
        <v>4.5</v>
      </c>
      <c r="J17" s="113">
        <v>7</v>
      </c>
      <c r="K17" s="113">
        <v>2.5</v>
      </c>
      <c r="L17" s="113">
        <v>5.5</v>
      </c>
      <c r="M17" s="114"/>
      <c r="N17" s="114"/>
      <c r="O17" s="110">
        <f>IF(COUNT(C17:L17) &gt; 2, SUM(C17:L17)-MIN(C17:L17)-SMALL(C17:L17,2), SUM(C17:L17))</f>
        <v>41.5</v>
      </c>
      <c r="P17" s="115" t="s">
        <v>57</v>
      </c>
      <c r="R17" s="287"/>
      <c r="S17" s="236"/>
      <c r="T17" s="239"/>
      <c r="U17" s="239"/>
      <c r="V17" s="239"/>
      <c r="W17" s="239"/>
      <c r="X17" s="239"/>
      <c r="Y17" s="239"/>
      <c r="Z17" s="239"/>
      <c r="AA17" s="239"/>
      <c r="AB17" s="239"/>
    </row>
    <row r="18" spans="1:28" x14ac:dyDescent="0.2">
      <c r="A18" s="262"/>
      <c r="B18" s="112" t="s">
        <v>6</v>
      </c>
      <c r="C18" s="36"/>
      <c r="D18" s="36"/>
      <c r="E18" s="36">
        <v>70</v>
      </c>
      <c r="F18" s="36">
        <v>110</v>
      </c>
      <c r="G18" s="36"/>
      <c r="H18" s="36"/>
      <c r="I18" s="36"/>
      <c r="J18" s="36">
        <v>110</v>
      </c>
      <c r="K18" s="36"/>
      <c r="L18" s="36">
        <v>30</v>
      </c>
      <c r="M18" s="59">
        <v>140</v>
      </c>
      <c r="N18" s="59"/>
      <c r="O18" s="100">
        <f>SUM(C18:M18)</f>
        <v>460</v>
      </c>
      <c r="P18" s="115" t="s">
        <v>48</v>
      </c>
      <c r="R18" s="288" t="s">
        <v>157</v>
      </c>
      <c r="S18" s="236">
        <f>IF(COUNT(C22:C22) &gt; 2, SUM(C22:C22)-MIN(C22:C22)-SMALL(C22:C22,2), SUM(C22:C22))</f>
        <v>5</v>
      </c>
      <c r="T18" s="237">
        <f>IF(COUNT(C22:D22) &gt; 2, SUM(C22:D22)-MIN(C22:D22)-SMALL(C22:D22,2), SUM(C22:D22))</f>
        <v>10</v>
      </c>
      <c r="U18" s="237">
        <f>IF(COUNT(C22:E22) &gt; 2, SUM(C22:E22)-MIN(C22:E22)-SMALL(C22:E22,2), SUM(C22:E22))</f>
        <v>5</v>
      </c>
      <c r="V18" s="237">
        <f>IF(COUNT(C22:F22) &gt; 2, SUM(C22:F22)-MIN(C22:F22)-SMALL(C22:F22,2), SUM(C22:F22))</f>
        <v>10</v>
      </c>
      <c r="W18" s="237">
        <f>IF(COUNT(C22:G22) &gt; 2, SUM(C22:G22)-MIN(C22:G22)-SMALL(C22:G22,2), SUM(C22:G22))</f>
        <v>14.5</v>
      </c>
      <c r="X18" s="237">
        <f>IF(COUNT(C22:H22) &gt; 2, SUM(C22:H22)-MIN(C22:H22)-SMALL(C22:H22,2), SUM(C22:H22))</f>
        <v>21</v>
      </c>
      <c r="Y18" s="237">
        <f>IF(COUNT(C22:I22) &gt; 2, SUM(C22:I22)-MIN(C22:I22)-SMALL(C22:I22,2), SUM(C22:I22))</f>
        <v>27</v>
      </c>
      <c r="Z18" s="237">
        <f>IF(COUNT(C22:J22) &gt; 2, SUM(C22:J22)-MIN(C22:J22)-SMALL(C22:J22,2), SUM(C22:J22))</f>
        <v>30</v>
      </c>
      <c r="AA18" s="237">
        <f>IF(COUNT(C22:K22) &gt; 2, SUM(C22:K22)-MIN(C22:K22)-SMALL(C22:K22,2), SUM(C22:K22))</f>
        <v>35</v>
      </c>
      <c r="AB18" s="237">
        <f>IF(COUNT(C22:L22) &gt; 2, SUM(C22:L22)-MIN(C22:L22)-SMALL(C22:L22,2), SUM(C22:L22))</f>
        <v>42</v>
      </c>
    </row>
    <row r="19" spans="1:28" x14ac:dyDescent="0.2">
      <c r="A19" s="263"/>
      <c r="B19" s="116" t="s">
        <v>45</v>
      </c>
      <c r="C19" s="117">
        <f t="shared" ref="C19:L19" si="2">RANK(S14,S6:S61,0)</f>
        <v>6</v>
      </c>
      <c r="D19" s="117">
        <f t="shared" si="2"/>
        <v>12</v>
      </c>
      <c r="E19" s="117">
        <f t="shared" si="2"/>
        <v>3</v>
      </c>
      <c r="F19" s="117">
        <f t="shared" si="2"/>
        <v>2</v>
      </c>
      <c r="G19" s="117">
        <f t="shared" si="2"/>
        <v>3</v>
      </c>
      <c r="H19" s="117">
        <f t="shared" si="2"/>
        <v>3</v>
      </c>
      <c r="I19" s="117">
        <f t="shared" si="2"/>
        <v>4</v>
      </c>
      <c r="J19" s="117">
        <f t="shared" si="2"/>
        <v>1</v>
      </c>
      <c r="K19" s="117">
        <f t="shared" si="2"/>
        <v>3</v>
      </c>
      <c r="L19" s="117">
        <f t="shared" si="2"/>
        <v>3</v>
      </c>
      <c r="M19" s="118"/>
      <c r="N19" s="118"/>
      <c r="O19" s="110">
        <f>IF(O17&gt;0, O17*243.903, "0")</f>
        <v>10121.9745</v>
      </c>
      <c r="P19" s="119" t="s">
        <v>49</v>
      </c>
      <c r="R19" s="289"/>
      <c r="S19" s="236"/>
      <c r="T19" s="238"/>
      <c r="U19" s="238"/>
      <c r="V19" s="238"/>
      <c r="W19" s="238"/>
      <c r="X19" s="238"/>
      <c r="Y19" s="238"/>
      <c r="Z19" s="238"/>
      <c r="AA19" s="238"/>
      <c r="AB19" s="238"/>
    </row>
    <row r="20" spans="1:28" ht="4.5" customHeight="1" x14ac:dyDescent="0.2">
      <c r="A20" s="120"/>
      <c r="B20" s="121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33"/>
      <c r="P20" s="123"/>
      <c r="R20" s="289"/>
      <c r="S20" s="236"/>
      <c r="T20" s="238"/>
      <c r="U20" s="238"/>
      <c r="V20" s="238"/>
      <c r="W20" s="238"/>
      <c r="X20" s="238"/>
      <c r="Y20" s="238"/>
      <c r="Z20" s="238"/>
      <c r="AA20" s="238"/>
      <c r="AB20" s="238"/>
    </row>
    <row r="21" spans="1:28" x14ac:dyDescent="0.2">
      <c r="A21" s="264" t="s">
        <v>157</v>
      </c>
      <c r="B21" s="124" t="s">
        <v>4</v>
      </c>
      <c r="C21" s="125">
        <v>5</v>
      </c>
      <c r="D21" s="125">
        <v>5</v>
      </c>
      <c r="E21" s="125">
        <v>11</v>
      </c>
      <c r="F21" s="125">
        <v>6</v>
      </c>
      <c r="G21" s="125">
        <v>9</v>
      </c>
      <c r="H21" s="125">
        <v>2</v>
      </c>
      <c r="I21" s="125">
        <v>3</v>
      </c>
      <c r="J21" s="125">
        <v>13</v>
      </c>
      <c r="K21" s="125">
        <v>5</v>
      </c>
      <c r="L21" s="125">
        <v>1</v>
      </c>
      <c r="M21" s="109"/>
      <c r="N21" s="125"/>
      <c r="O21" s="126">
        <f>SUM(C22:L22)</f>
        <v>45</v>
      </c>
      <c r="P21" s="127" t="s">
        <v>46</v>
      </c>
      <c r="R21" s="290"/>
      <c r="S21" s="236"/>
      <c r="T21" s="239"/>
      <c r="U21" s="239"/>
      <c r="V21" s="239"/>
      <c r="W21" s="239"/>
      <c r="X21" s="239"/>
      <c r="Y21" s="239"/>
      <c r="Z21" s="239"/>
      <c r="AA21" s="239"/>
      <c r="AB21" s="239"/>
    </row>
    <row r="22" spans="1:28" x14ac:dyDescent="0.2">
      <c r="A22" s="265"/>
      <c r="B22" s="128" t="s">
        <v>5</v>
      </c>
      <c r="C22" s="134">
        <v>5</v>
      </c>
      <c r="D22" s="134">
        <v>5</v>
      </c>
      <c r="E22" s="134">
        <v>2</v>
      </c>
      <c r="F22" s="134">
        <v>4.5</v>
      </c>
      <c r="G22" s="134">
        <v>3</v>
      </c>
      <c r="H22" s="134">
        <v>6.5</v>
      </c>
      <c r="I22" s="134">
        <v>6</v>
      </c>
      <c r="J22" s="134">
        <v>1</v>
      </c>
      <c r="K22" s="134">
        <v>5</v>
      </c>
      <c r="L22" s="134">
        <v>7</v>
      </c>
      <c r="M22" s="114"/>
      <c r="N22" s="114"/>
      <c r="O22" s="126">
        <f>IF(COUNT(C22:L22) &gt; 2, SUM(C22:L22)-MIN(C22:L22)-SMALL(C22:L22,2), SUM(C22:L22))</f>
        <v>42</v>
      </c>
      <c r="P22" s="129" t="s">
        <v>57</v>
      </c>
      <c r="R22" s="282" t="s">
        <v>149</v>
      </c>
      <c r="S22" s="236">
        <f>IF(COUNT(C27:C27) &gt; 2, SUM(C27:C27)-MIN(C27:C27)-SMALL(C27:C27,2), SUM(C27:C27))</f>
        <v>1.5</v>
      </c>
      <c r="T22" s="237">
        <f>IF(COUNT(C27:D27) &gt; 2, SUM(C27:D27)-MIN(C27:D27)-SMALL(C27:D27,2), SUM(C27:D27))</f>
        <v>7</v>
      </c>
      <c r="U22" s="237">
        <f>IF(COUNT(C27:E27) &gt; 2, SUM(C27:E27)-MIN(C27:E27)-SMALL(C27:E27,2), SUM(C27:E27))</f>
        <v>5.5</v>
      </c>
      <c r="V22" s="237">
        <f>IF(COUNT(C27:F27) &gt; 2, SUM(C27:F27)-MIN(C27:F27)-SMALL(C27:F27,2), SUM(C27:F27))</f>
        <v>12</v>
      </c>
      <c r="W22" s="237">
        <f>IF(COUNT(C27:G27) &gt; 2, SUM(C27:G27)-MIN(C27:G27)-SMALL(C27:G27,2), SUM(C27:G27))</f>
        <v>16</v>
      </c>
      <c r="X22" s="237">
        <f>IF(COUNT(C27:H27) &gt; 2, SUM(C27:H27)-MIN(C27:H27)-SMALL(C27:H27,2), SUM(C27:H27))</f>
        <v>20.5</v>
      </c>
      <c r="Y22" s="237">
        <f>IF(COUNT(C27:I27) &gt; 2, SUM(C27:I27)-MIN(C27:I27)-SMALL(C27:I27,2), SUM(C27:I27))</f>
        <v>25.5</v>
      </c>
      <c r="Z22" s="237">
        <f>IF(COUNT(C27:J27) &gt; 2, SUM(C27:J27)-MIN(C27:J27)-SMALL(C27:J27,2), SUM(C27:J27))</f>
        <v>30.5</v>
      </c>
      <c r="AA22" s="237">
        <f>IF(COUNT(C27:K27) &gt; 2, SUM(C27:K27)-MIN(C27:K27)-SMALL(C27:K27,2), SUM(C27:K27))</f>
        <v>36.5</v>
      </c>
      <c r="AB22" s="237">
        <f>IF(COUNT(C27:L27) &gt; 2, SUM(C27:L27)-MIN(C27:L27)-SMALL(C27:L27,2), SUM(C27:L27))</f>
        <v>40</v>
      </c>
    </row>
    <row r="23" spans="1:28" x14ac:dyDescent="0.2">
      <c r="A23" s="265"/>
      <c r="B23" s="128" t="s">
        <v>6</v>
      </c>
      <c r="C23" s="26"/>
      <c r="D23" s="26"/>
      <c r="E23" s="26"/>
      <c r="F23" s="26"/>
      <c r="G23" s="26"/>
      <c r="H23" s="26">
        <v>80</v>
      </c>
      <c r="I23" s="26">
        <v>60</v>
      </c>
      <c r="J23" s="26"/>
      <c r="K23" s="26"/>
      <c r="L23" s="26">
        <v>110</v>
      </c>
      <c r="M23" s="38">
        <v>200</v>
      </c>
      <c r="N23" s="38"/>
      <c r="O23" s="99">
        <f>SUM(C23:M23)</f>
        <v>450</v>
      </c>
      <c r="P23" s="129" t="s">
        <v>48</v>
      </c>
      <c r="R23" s="283"/>
      <c r="S23" s="236"/>
      <c r="T23" s="238"/>
      <c r="U23" s="238"/>
      <c r="V23" s="238"/>
      <c r="W23" s="238"/>
      <c r="X23" s="238"/>
      <c r="Y23" s="238"/>
      <c r="Z23" s="238"/>
      <c r="AA23" s="238"/>
      <c r="AB23" s="238"/>
    </row>
    <row r="24" spans="1:28" x14ac:dyDescent="0.2">
      <c r="A24" s="266"/>
      <c r="B24" s="130" t="s">
        <v>45</v>
      </c>
      <c r="C24" s="131">
        <f t="shared" ref="C24:L24" si="3">RANK(S18,S6:S61,0)</f>
        <v>5</v>
      </c>
      <c r="D24" s="131">
        <f t="shared" si="3"/>
        <v>2</v>
      </c>
      <c r="E24" s="131">
        <f t="shared" si="3"/>
        <v>11</v>
      </c>
      <c r="F24" s="131">
        <f t="shared" si="3"/>
        <v>7</v>
      </c>
      <c r="G24" s="131">
        <f t="shared" si="3"/>
        <v>8</v>
      </c>
      <c r="H24" s="131">
        <f t="shared" si="3"/>
        <v>5</v>
      </c>
      <c r="I24" s="131">
        <f t="shared" si="3"/>
        <v>3</v>
      </c>
      <c r="J24" s="131">
        <f t="shared" si="3"/>
        <v>5</v>
      </c>
      <c r="K24" s="131">
        <f t="shared" si="3"/>
        <v>5</v>
      </c>
      <c r="L24" s="131">
        <f t="shared" si="3"/>
        <v>2</v>
      </c>
      <c r="M24" s="118"/>
      <c r="N24" s="118"/>
      <c r="O24" s="126">
        <f>IF(O22&gt;0, O22*243.903, "0")</f>
        <v>10243.925999999999</v>
      </c>
      <c r="P24" s="132" t="s">
        <v>49</v>
      </c>
      <c r="R24" s="283"/>
      <c r="S24" s="236"/>
      <c r="T24" s="238"/>
      <c r="U24" s="238"/>
      <c r="V24" s="238"/>
      <c r="W24" s="238"/>
      <c r="X24" s="238"/>
      <c r="Y24" s="238"/>
      <c r="Z24" s="238"/>
      <c r="AA24" s="238"/>
      <c r="AB24" s="238"/>
    </row>
    <row r="25" spans="1:28" ht="4.5" customHeight="1" x14ac:dyDescent="0.2">
      <c r="A25" s="120"/>
      <c r="B25" s="121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33"/>
      <c r="P25" s="123"/>
      <c r="R25" s="284"/>
      <c r="S25" s="236"/>
      <c r="T25" s="239"/>
      <c r="U25" s="239"/>
      <c r="V25" s="239"/>
      <c r="W25" s="239"/>
      <c r="X25" s="239"/>
      <c r="Y25" s="239"/>
      <c r="Z25" s="239"/>
      <c r="AA25" s="239"/>
      <c r="AB25" s="239"/>
    </row>
    <row r="26" spans="1:28" x14ac:dyDescent="0.2">
      <c r="A26" s="255" t="s">
        <v>149</v>
      </c>
      <c r="B26" s="107" t="s">
        <v>4</v>
      </c>
      <c r="C26" s="108">
        <v>12</v>
      </c>
      <c r="D26" s="108">
        <v>4</v>
      </c>
      <c r="E26" s="108">
        <v>12</v>
      </c>
      <c r="F26" s="108">
        <v>2</v>
      </c>
      <c r="G26" s="108">
        <v>7</v>
      </c>
      <c r="H26" s="108">
        <v>6</v>
      </c>
      <c r="I26" s="108">
        <v>5</v>
      </c>
      <c r="J26" s="108">
        <v>5</v>
      </c>
      <c r="K26" s="108">
        <v>3</v>
      </c>
      <c r="L26" s="108">
        <v>8</v>
      </c>
      <c r="M26" s="109"/>
      <c r="N26" s="108"/>
      <c r="O26" s="110">
        <f>SUM(C27:L27)</f>
        <v>43</v>
      </c>
      <c r="P26" s="111" t="s">
        <v>46</v>
      </c>
      <c r="R26" s="244" t="s">
        <v>152</v>
      </c>
      <c r="S26" s="237">
        <f>IF(COUNT(C32:C32) &gt; 2, SUM(C32:C32)-MIN(C32:C32)-SMALL(C32:C32,2), SUM(C32:C32))</f>
        <v>3.5</v>
      </c>
      <c r="T26" s="237">
        <f>IF(COUNT(C32:D32) &gt; 2, SUM(C32:D32)-MIN(C32:D32)-SMALL(C32:D32,2), SUM(C32:D32))</f>
        <v>10</v>
      </c>
      <c r="U26" s="237">
        <f>IF(COUNT(C32:E32) &gt; 2, SUM(C32:E32)-MIN(C32:E32)-SMALL(C32:E32,2), SUM(C32:E32))</f>
        <v>6.5</v>
      </c>
      <c r="V26" s="237">
        <f>IF(COUNT(C32:F32) &gt; 2, SUM(C32:F32)-MIN(C32:F32)-SMALL(C32:F32,2), SUM(C32:F32))</f>
        <v>11.5</v>
      </c>
      <c r="W26" s="237">
        <f>IF(COUNT(C32:G32) &gt; 2, SUM(C32:G32)-MIN(C32:G32)-SMALL(C32:G32,2), SUM(C32:G32))</f>
        <v>18.5</v>
      </c>
      <c r="X26" s="237">
        <f>IF(COUNT(C32:H32) &gt; 2, SUM(C32:H32)-MIN(C32:H32)-SMALL(C32:H32,2), SUM(C32:H32))</f>
        <v>22.5</v>
      </c>
      <c r="Y26" s="237">
        <f>IF(COUNT(C32:I32) &gt; 2, SUM(C32:I32)-MIN(C32:I32)-SMALL(C32:I32,2), SUM(C32:I32))</f>
        <v>28</v>
      </c>
      <c r="Z26" s="237">
        <f>IF(COUNT(C32:J32) &gt; 2, SUM(C32:J32)-MIN(C32:J32)-SMALL(C32:J32,2), SUM(C32:J32))</f>
        <v>31.5</v>
      </c>
      <c r="AA26" s="237">
        <f>IF(COUNT(C32:K32) &gt; 2, SUM(C32:K32)-MIN(C32:K32)-SMALL(C32:K32,2), SUM(C32:K32))</f>
        <v>33</v>
      </c>
      <c r="AB26" s="237">
        <f>IF(COUNT(C32:L32) &gt; 2, SUM(C32:L32)-MIN(C32:L32)-SMALL(C32:L32,2), SUM(C32:L32))</f>
        <v>39.5</v>
      </c>
    </row>
    <row r="27" spans="1:28" x14ac:dyDescent="0.2">
      <c r="A27" s="256"/>
      <c r="B27" s="112" t="s">
        <v>5</v>
      </c>
      <c r="C27" s="108">
        <v>1.5</v>
      </c>
      <c r="D27" s="108">
        <v>5.5</v>
      </c>
      <c r="E27" s="108">
        <v>1.5</v>
      </c>
      <c r="F27" s="108">
        <v>6.5</v>
      </c>
      <c r="G27" s="108">
        <v>4</v>
      </c>
      <c r="H27" s="108">
        <v>4.5</v>
      </c>
      <c r="I27" s="108">
        <v>5</v>
      </c>
      <c r="J27" s="108">
        <v>5</v>
      </c>
      <c r="K27" s="108">
        <v>6</v>
      </c>
      <c r="L27" s="108">
        <v>3.5</v>
      </c>
      <c r="M27" s="109"/>
      <c r="N27" s="109"/>
      <c r="O27" s="110">
        <f>IF(COUNT(C27:L27) &gt; 2, SUM(C27:L27)-MIN(C27:L27)-SMALL(C27:L27,2), SUM(C27:L27))</f>
        <v>40</v>
      </c>
      <c r="P27" s="115" t="s">
        <v>57</v>
      </c>
      <c r="R27" s="245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</row>
    <row r="28" spans="1:28" x14ac:dyDescent="0.2">
      <c r="A28" s="256"/>
      <c r="B28" s="112" t="s">
        <v>6</v>
      </c>
      <c r="C28" s="36"/>
      <c r="D28" s="36">
        <v>30</v>
      </c>
      <c r="E28" s="36"/>
      <c r="F28" s="36">
        <v>80</v>
      </c>
      <c r="G28" s="36"/>
      <c r="H28" s="36"/>
      <c r="I28" s="36"/>
      <c r="J28" s="36"/>
      <c r="K28" s="36">
        <v>50</v>
      </c>
      <c r="L28" s="36"/>
      <c r="M28" s="59">
        <v>100</v>
      </c>
      <c r="N28" s="59"/>
      <c r="O28" s="100">
        <f>SUM(C28:M28)</f>
        <v>260</v>
      </c>
      <c r="P28" s="115" t="s">
        <v>48</v>
      </c>
      <c r="R28" s="245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</row>
    <row r="29" spans="1:28" x14ac:dyDescent="0.2">
      <c r="A29" s="257"/>
      <c r="B29" s="116" t="s">
        <v>45</v>
      </c>
      <c r="C29" s="117">
        <f t="shared" ref="C29:L29" si="4">RANK(S22,S6:S61,0)</f>
        <v>12</v>
      </c>
      <c r="D29" s="117">
        <f t="shared" si="4"/>
        <v>8</v>
      </c>
      <c r="E29" s="117">
        <f t="shared" si="4"/>
        <v>9</v>
      </c>
      <c r="F29" s="117">
        <f t="shared" si="4"/>
        <v>5</v>
      </c>
      <c r="G29" s="117">
        <f t="shared" si="4"/>
        <v>6</v>
      </c>
      <c r="H29" s="117">
        <f t="shared" si="4"/>
        <v>6</v>
      </c>
      <c r="I29" s="117">
        <f t="shared" si="4"/>
        <v>5</v>
      </c>
      <c r="J29" s="117">
        <f t="shared" si="4"/>
        <v>4</v>
      </c>
      <c r="K29" s="117">
        <f t="shared" si="4"/>
        <v>2</v>
      </c>
      <c r="L29" s="117">
        <f t="shared" si="4"/>
        <v>4</v>
      </c>
      <c r="M29" s="118"/>
      <c r="N29" s="118"/>
      <c r="O29" s="110">
        <f>IF(O27&gt;0, O27*243.903, "0")</f>
        <v>9756.119999999999</v>
      </c>
      <c r="P29" s="119" t="s">
        <v>49</v>
      </c>
      <c r="R29" s="246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</row>
    <row r="30" spans="1:28" ht="4.5" customHeight="1" x14ac:dyDescent="0.2">
      <c r="A30" s="120"/>
      <c r="B30" s="121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33"/>
      <c r="P30" s="123"/>
      <c r="R30" s="282" t="s">
        <v>150</v>
      </c>
      <c r="S30" s="236">
        <f>IF(COUNT(C37:C37) &gt; 2, SUM(C37:C37)-MIN(C37:C37)-SMALL(C37:C37,2), SUM(C37:C37))</f>
        <v>6.5</v>
      </c>
      <c r="T30" s="237">
        <f>IF(COUNT(C37:D37) &gt; 2, SUM(C37:D37)-MIN(C37:D37)-SMALL(C37:D37,2), SUM(C37:D37))</f>
        <v>8</v>
      </c>
      <c r="U30" s="237">
        <f>IF(COUNT(C37:E37) &gt; 2, SUM(C37:E37)-MIN(C37:E37)-SMALL(C37:E37,2), SUM(C37:E37))</f>
        <v>6.5</v>
      </c>
      <c r="V30" s="237">
        <f>IF(COUNT(C37:F37) &gt; 2, SUM(C37:F37)-MIN(C37:F37)-SMALL(C37:F37,2), SUM(C37:F37))</f>
        <v>12.5</v>
      </c>
      <c r="W30" s="237">
        <f>IF(COUNT(C37:G37) &gt; 2, SUM(C37:G37)-MIN(C37:G37)-SMALL(C37:G37,2), SUM(C37:G37))</f>
        <v>17.5</v>
      </c>
      <c r="X30" s="237">
        <f>IF(COUNT(C37:H37) &gt; 2, SUM(C37:H37)-MIN(C37:H37)-SMALL(C37:H37,2), SUM(C37:H37))</f>
        <v>20.5</v>
      </c>
      <c r="Y30" s="237">
        <f>IF(COUNT(C37:I37) &gt; 2, SUM(C37:I37)-MIN(C37:I37)-SMALL(C37:I37,2), SUM(C37:I37))</f>
        <v>22.5</v>
      </c>
      <c r="Z30" s="237">
        <f>IF(COUNT(C37:J37) &gt; 2, SUM(C37:J37)-MIN(C37:J37)-SMALL(C37:J37,2), SUM(C37:J37))</f>
        <v>24.5</v>
      </c>
      <c r="AA30" s="237">
        <f>IF(COUNT(C37:K37) &gt; 2, SUM(C37:K37)-MIN(C37:K37)-SMALL(C37:K37,2), SUM(C37:K37))</f>
        <v>26</v>
      </c>
      <c r="AB30" s="237">
        <f>IF(COUNT(C37:L37) &gt; 2, SUM(C37:L37)-MIN(C37:L37)-SMALL(C37:L37,2), SUM(C37:L37))</f>
        <v>27.5</v>
      </c>
    </row>
    <row r="31" spans="1:28" x14ac:dyDescent="0.2">
      <c r="A31" s="252" t="s">
        <v>152</v>
      </c>
      <c r="B31" s="124" t="s">
        <v>4</v>
      </c>
      <c r="C31" s="125">
        <v>8</v>
      </c>
      <c r="D31" s="125">
        <v>2</v>
      </c>
      <c r="E31" s="125">
        <v>7</v>
      </c>
      <c r="F31" s="125">
        <v>5</v>
      </c>
      <c r="G31" s="125">
        <v>1</v>
      </c>
      <c r="H31" s="125">
        <v>13</v>
      </c>
      <c r="I31" s="125">
        <v>4</v>
      </c>
      <c r="J31" s="125">
        <v>14</v>
      </c>
      <c r="K31" s="125">
        <v>12</v>
      </c>
      <c r="L31" s="125">
        <v>2</v>
      </c>
      <c r="M31" s="109"/>
      <c r="N31" s="125"/>
      <c r="O31" s="126">
        <f>SUM(C32:L32)</f>
        <v>41</v>
      </c>
      <c r="P31" s="127" t="s">
        <v>46</v>
      </c>
      <c r="R31" s="283"/>
      <c r="S31" s="236"/>
      <c r="T31" s="238"/>
      <c r="U31" s="238"/>
      <c r="V31" s="238"/>
      <c r="W31" s="238"/>
      <c r="X31" s="238"/>
      <c r="Y31" s="238"/>
      <c r="Z31" s="238"/>
      <c r="AA31" s="238"/>
      <c r="AB31" s="238"/>
    </row>
    <row r="32" spans="1:28" x14ac:dyDescent="0.2">
      <c r="A32" s="253"/>
      <c r="B32" s="128" t="s">
        <v>5</v>
      </c>
      <c r="C32" s="125">
        <v>3.5</v>
      </c>
      <c r="D32" s="125">
        <v>6.5</v>
      </c>
      <c r="E32" s="125">
        <v>4</v>
      </c>
      <c r="F32" s="125">
        <v>5</v>
      </c>
      <c r="G32" s="125">
        <v>7</v>
      </c>
      <c r="H32" s="125">
        <v>1</v>
      </c>
      <c r="I32" s="125">
        <v>5.5</v>
      </c>
      <c r="J32" s="125">
        <v>0.5</v>
      </c>
      <c r="K32" s="125">
        <v>1.5</v>
      </c>
      <c r="L32" s="125">
        <v>6.5</v>
      </c>
      <c r="M32" s="109"/>
      <c r="N32" s="109"/>
      <c r="O32" s="126">
        <f>IF(COUNT(C32:L32) &gt; 2, SUM(C32:L32)-MIN(C32:L32)-SMALL(C32:L32,2), SUM(C32:L32))</f>
        <v>39.5</v>
      </c>
      <c r="P32" s="129" t="s">
        <v>57</v>
      </c>
      <c r="R32" s="283"/>
      <c r="S32" s="236"/>
      <c r="T32" s="238"/>
      <c r="U32" s="238"/>
      <c r="V32" s="238"/>
      <c r="W32" s="238"/>
      <c r="X32" s="238"/>
      <c r="Y32" s="238"/>
      <c r="Z32" s="238"/>
      <c r="AA32" s="238"/>
      <c r="AB32" s="238"/>
    </row>
    <row r="33" spans="1:28" x14ac:dyDescent="0.2">
      <c r="A33" s="253"/>
      <c r="B33" s="128" t="s">
        <v>6</v>
      </c>
      <c r="C33" s="26"/>
      <c r="D33" s="26">
        <v>80</v>
      </c>
      <c r="E33" s="26"/>
      <c r="F33" s="26"/>
      <c r="G33" s="26">
        <v>110</v>
      </c>
      <c r="H33" s="26"/>
      <c r="I33" s="26">
        <v>30</v>
      </c>
      <c r="J33" s="26"/>
      <c r="K33" s="26"/>
      <c r="L33" s="26">
        <v>80</v>
      </c>
      <c r="M33" s="38"/>
      <c r="N33" s="38"/>
      <c r="O33" s="99">
        <f>SUM(C33:M33)</f>
        <v>300</v>
      </c>
      <c r="P33" s="129" t="s">
        <v>48</v>
      </c>
      <c r="R33" s="284"/>
      <c r="S33" s="236"/>
      <c r="T33" s="239"/>
      <c r="U33" s="239"/>
      <c r="V33" s="239"/>
      <c r="W33" s="239"/>
      <c r="X33" s="239"/>
      <c r="Y33" s="239"/>
      <c r="Z33" s="239"/>
      <c r="AA33" s="239"/>
      <c r="AB33" s="239"/>
    </row>
    <row r="34" spans="1:28" x14ac:dyDescent="0.2">
      <c r="A34" s="254"/>
      <c r="B34" s="130" t="s">
        <v>45</v>
      </c>
      <c r="C34" s="131">
        <f t="shared" ref="C34:L34" si="5">RANK(S26,S6:S61,0)</f>
        <v>8</v>
      </c>
      <c r="D34" s="131">
        <f t="shared" si="5"/>
        <v>2</v>
      </c>
      <c r="E34" s="131">
        <f t="shared" si="5"/>
        <v>3</v>
      </c>
      <c r="F34" s="131">
        <f t="shared" si="5"/>
        <v>6</v>
      </c>
      <c r="G34" s="131">
        <f t="shared" si="5"/>
        <v>1</v>
      </c>
      <c r="H34" s="131">
        <f t="shared" si="5"/>
        <v>2</v>
      </c>
      <c r="I34" s="131">
        <f t="shared" si="5"/>
        <v>2</v>
      </c>
      <c r="J34" s="131">
        <f t="shared" si="5"/>
        <v>3</v>
      </c>
      <c r="K34" s="131">
        <f t="shared" si="5"/>
        <v>6</v>
      </c>
      <c r="L34" s="131">
        <f t="shared" si="5"/>
        <v>5</v>
      </c>
      <c r="M34" s="118"/>
      <c r="N34" s="118"/>
      <c r="O34" s="126">
        <f>IF(O32&gt;0, O32*243.903, "0")</f>
        <v>9634.1684999999998</v>
      </c>
      <c r="P34" s="132" t="s">
        <v>49</v>
      </c>
      <c r="R34" s="244" t="s">
        <v>142</v>
      </c>
      <c r="S34" s="236">
        <f>IF(COUNT(C42:C42) &gt; 2, SUM(C42:C42)-MIN(C42:C42)-SMALL(C42:C42,2), SUM(C42:C42))</f>
        <v>4</v>
      </c>
      <c r="T34" s="237">
        <f>IF(COUNT(C42:D42) &gt; 2, SUM(C42:D42)-MIN(C42:D42)-SMALL(C42:D42,2), SUM(C42:D42))</f>
        <v>6</v>
      </c>
      <c r="U34" s="237">
        <f>IF(COUNT(C42:E42) &gt; 2, SUM(C42:E42)-MIN(C42:E42)-SMALL(C42:E42,2), SUM(C42:E42))</f>
        <v>4</v>
      </c>
      <c r="V34" s="237">
        <f>IF(COUNT(C42:F42) &gt; 2, SUM(C42:F42)-MIN(C42:F42)-SMALL(C42:F42,2), SUM(C42:F42))</f>
        <v>7.5</v>
      </c>
      <c r="W34" s="237">
        <f>IF(COUNT(C42:G42) &gt; 2, SUM(C42:G42)-MIN(C42:G42)-SMALL(C42:G42,2), SUM(C42:G42))</f>
        <v>11</v>
      </c>
      <c r="X34" s="237">
        <f>IF(COUNT(C42:H42) &gt; 2, SUM(C42:H42)-MIN(C42:H42)-SMALL(C42:H42,2), SUM(C42:H42))</f>
        <v>13</v>
      </c>
      <c r="Y34" s="237">
        <f>IF(COUNT(C42:I42) &gt; 2, SUM(C42:I42)-MIN(C42:I42)-SMALL(C42:I42,2), SUM(C42:I42))</f>
        <v>16.5</v>
      </c>
      <c r="Z34" s="237">
        <f>IF(COUNT(C42:J42) &gt; 2, SUM(C42:J42)-MIN(C42:J42)-SMALL(C42:J42,2), SUM(C42:J42))</f>
        <v>21</v>
      </c>
      <c r="AA34" s="237">
        <f>IF(COUNT(C42:K42) &gt; 2, SUM(C42:K42)-MIN(C42:K42)-SMALL(C42:K42,2), SUM(C42:K42))</f>
        <v>22.5</v>
      </c>
      <c r="AB34" s="237">
        <f>IF(COUNT(C42:L42) &gt; 2, SUM(C42:L42)-MIN(C42:L42)-SMALL(C42:L42,2), SUM(C42:L42))</f>
        <v>24.5</v>
      </c>
    </row>
    <row r="35" spans="1:28" ht="4.5" customHeight="1" x14ac:dyDescent="0.2">
      <c r="A35" s="120"/>
      <c r="B35" s="121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33"/>
      <c r="P35" s="123"/>
      <c r="R35" s="245"/>
      <c r="S35" s="236"/>
      <c r="T35" s="238"/>
      <c r="U35" s="238"/>
      <c r="V35" s="238"/>
      <c r="W35" s="238"/>
      <c r="X35" s="238"/>
      <c r="Y35" s="238"/>
      <c r="Z35" s="238"/>
      <c r="AA35" s="238"/>
      <c r="AB35" s="238"/>
    </row>
    <row r="36" spans="1:28" x14ac:dyDescent="0.2">
      <c r="A36" s="255" t="s">
        <v>150</v>
      </c>
      <c r="B36" s="107" t="s">
        <v>4</v>
      </c>
      <c r="C36" s="108">
        <v>2</v>
      </c>
      <c r="D36" s="108">
        <v>12</v>
      </c>
      <c r="E36" s="108">
        <v>5</v>
      </c>
      <c r="F36" s="108">
        <v>3</v>
      </c>
      <c r="G36" s="108">
        <v>11</v>
      </c>
      <c r="H36" s="108">
        <v>9</v>
      </c>
      <c r="I36" s="108">
        <v>12</v>
      </c>
      <c r="J36" s="108">
        <v>11</v>
      </c>
      <c r="K36" s="108">
        <v>13</v>
      </c>
      <c r="L36" s="108">
        <v>12</v>
      </c>
      <c r="M36" s="109"/>
      <c r="N36" s="108"/>
      <c r="O36" s="110">
        <f>SUM(C37:L37)</f>
        <v>30</v>
      </c>
      <c r="P36" s="111" t="s">
        <v>46</v>
      </c>
      <c r="R36" s="245"/>
      <c r="S36" s="236"/>
      <c r="T36" s="238"/>
      <c r="U36" s="238"/>
      <c r="V36" s="238"/>
      <c r="W36" s="238"/>
      <c r="X36" s="238"/>
      <c r="Y36" s="238"/>
      <c r="Z36" s="238"/>
      <c r="AA36" s="238"/>
      <c r="AB36" s="238"/>
    </row>
    <row r="37" spans="1:28" x14ac:dyDescent="0.2">
      <c r="A37" s="256"/>
      <c r="B37" s="112" t="s">
        <v>5</v>
      </c>
      <c r="C37" s="113">
        <v>6.5</v>
      </c>
      <c r="D37" s="113">
        <v>1.5</v>
      </c>
      <c r="E37" s="113">
        <v>5</v>
      </c>
      <c r="F37" s="113">
        <v>6</v>
      </c>
      <c r="G37" s="113">
        <v>2</v>
      </c>
      <c r="H37" s="113">
        <v>3</v>
      </c>
      <c r="I37" s="113">
        <v>1.5</v>
      </c>
      <c r="J37" s="113">
        <v>2</v>
      </c>
      <c r="K37" s="113">
        <v>1</v>
      </c>
      <c r="L37" s="113">
        <v>1.5</v>
      </c>
      <c r="M37" s="114"/>
      <c r="N37" s="114"/>
      <c r="O37" s="110">
        <f>IF(COUNT(C37:L37) &gt; 2, SUM(C37:L37)-MIN(C37:L37)-SMALL(C37:L37,2), SUM(C37:L37))</f>
        <v>27.5</v>
      </c>
      <c r="P37" s="115" t="s">
        <v>57</v>
      </c>
      <c r="R37" s="246"/>
      <c r="S37" s="236"/>
      <c r="T37" s="239"/>
      <c r="U37" s="239"/>
      <c r="V37" s="239"/>
      <c r="W37" s="239"/>
      <c r="X37" s="239"/>
      <c r="Y37" s="239"/>
      <c r="Z37" s="239"/>
      <c r="AA37" s="239"/>
      <c r="AB37" s="239"/>
    </row>
    <row r="38" spans="1:28" x14ac:dyDescent="0.2">
      <c r="A38" s="256"/>
      <c r="B38" s="112" t="s">
        <v>6</v>
      </c>
      <c r="C38" s="36">
        <v>80</v>
      </c>
      <c r="D38" s="36"/>
      <c r="E38" s="36"/>
      <c r="F38" s="36">
        <v>50</v>
      </c>
      <c r="G38" s="36"/>
      <c r="H38" s="36"/>
      <c r="I38" s="36"/>
      <c r="J38" s="36"/>
      <c r="K38" s="36"/>
      <c r="L38" s="36"/>
      <c r="M38" s="59"/>
      <c r="N38" s="59"/>
      <c r="O38" s="100">
        <f>SUM(C38:M38)</f>
        <v>130</v>
      </c>
      <c r="P38" s="115" t="s">
        <v>48</v>
      </c>
      <c r="R38" s="278" t="s">
        <v>52</v>
      </c>
      <c r="S38" s="236">
        <f>IF(COUNT(C47:C47) &gt; 2, SUM(C47:C47)-MIN(C47:C47)-SMALL(C47:C47,2), SUM(C47:C47))</f>
        <v>5.5</v>
      </c>
      <c r="T38" s="237">
        <f>IF(COUNT(C47:D47) &gt; 2, SUM(C47:D47)-MIN(C47:D47)-SMALL(C47:D47,2), SUM(C47:D47))</f>
        <v>8.5</v>
      </c>
      <c r="U38" s="237">
        <f>IF(COUNT(C47:E47) &gt; 2, SUM(C47:E47)-MIN(C47:E47)-SMALL(C47:E47,2), SUM(C47:E47))</f>
        <v>5.5</v>
      </c>
      <c r="V38" s="237">
        <f>IF(COUNT(C47:F47) &gt; 2, SUM(C47:F47)-MIN(C47:F47)-SMALL(C47:F47,2), SUM(C47:F47))</f>
        <v>8.5</v>
      </c>
      <c r="W38" s="237">
        <f>IF(COUNT(C47:G47) &gt; 2, SUM(C47:G47)-MIN(C47:G47)-SMALL(C47:G47,2), SUM(C47:G47))</f>
        <v>9.5</v>
      </c>
      <c r="X38" s="237">
        <f>IF(COUNT(C47:H47) &gt; 2, SUM(C47:H47)-MIN(C47:H47)-SMALL(C47:H47,2), SUM(C47:H47))</f>
        <v>11</v>
      </c>
      <c r="Y38" s="237">
        <f>IF(COUNT(C47:I47) &gt; 2, SUM(C47:I47)-MIN(C47:I47)-SMALL(C47:I47,2), SUM(C47:I47))</f>
        <v>13.5</v>
      </c>
      <c r="Z38" s="237">
        <f>IF(COUNT(C47:J47) &gt; 2, SUM(C47:J47)-MIN(C47:J47)-SMALL(C47:J47,2), SUM(C47:J47))</f>
        <v>16</v>
      </c>
      <c r="AA38" s="237">
        <f>IF(COUNT(C47:K47) &gt; 2, SUM(C47:K47)-MIN(C47:K47)-SMALL(C47:K47,2), SUM(C47:K47))</f>
        <v>18</v>
      </c>
      <c r="AB38" s="237">
        <f>IF(COUNT(C47:L47) &gt; 2, SUM(C47:L47)-MIN(C47:L47)-SMALL(C47:L47,2), SUM(C47:L47))</f>
        <v>22</v>
      </c>
    </row>
    <row r="39" spans="1:28" x14ac:dyDescent="0.2">
      <c r="A39" s="257"/>
      <c r="B39" s="116" t="s">
        <v>45</v>
      </c>
      <c r="C39" s="117">
        <f t="shared" ref="C39:L39" si="6">RANK(S30,S6:S61,0)</f>
        <v>2</v>
      </c>
      <c r="D39" s="117">
        <f t="shared" si="6"/>
        <v>7</v>
      </c>
      <c r="E39" s="117">
        <f t="shared" si="6"/>
        <v>3</v>
      </c>
      <c r="F39" s="117">
        <f t="shared" si="6"/>
        <v>3</v>
      </c>
      <c r="G39" s="117">
        <f t="shared" si="6"/>
        <v>4</v>
      </c>
      <c r="H39" s="117">
        <f t="shared" si="6"/>
        <v>6</v>
      </c>
      <c r="I39" s="117">
        <f t="shared" si="6"/>
        <v>10</v>
      </c>
      <c r="J39" s="117">
        <f t="shared" si="6"/>
        <v>11</v>
      </c>
      <c r="K39" s="117">
        <f t="shared" si="6"/>
        <v>11</v>
      </c>
      <c r="L39" s="117">
        <f t="shared" si="6"/>
        <v>12</v>
      </c>
      <c r="M39" s="118"/>
      <c r="N39" s="118"/>
      <c r="O39" s="110">
        <f>IF(O37&gt;0, O37*243.903, "0")</f>
        <v>6707.3324999999995</v>
      </c>
      <c r="P39" s="119" t="s">
        <v>49</v>
      </c>
      <c r="R39" s="279"/>
      <c r="S39" s="236"/>
      <c r="T39" s="238"/>
      <c r="U39" s="238"/>
      <c r="V39" s="238"/>
      <c r="W39" s="238"/>
      <c r="X39" s="238"/>
      <c r="Y39" s="238"/>
      <c r="Z39" s="238"/>
      <c r="AA39" s="238"/>
      <c r="AB39" s="238"/>
    </row>
    <row r="40" spans="1:28" ht="4.5" customHeight="1" x14ac:dyDescent="0.2">
      <c r="A40" s="120"/>
      <c r="B40" s="121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33"/>
      <c r="P40" s="123"/>
      <c r="R40" s="279"/>
      <c r="S40" s="236"/>
      <c r="T40" s="238"/>
      <c r="U40" s="238"/>
      <c r="V40" s="238"/>
      <c r="W40" s="238"/>
      <c r="X40" s="238"/>
      <c r="Y40" s="238"/>
      <c r="Z40" s="238"/>
      <c r="AA40" s="238"/>
      <c r="AB40" s="238"/>
    </row>
    <row r="41" spans="1:28" x14ac:dyDescent="0.2">
      <c r="A41" s="252" t="s">
        <v>142</v>
      </c>
      <c r="B41" s="124" t="s">
        <v>4</v>
      </c>
      <c r="C41" s="125">
        <v>7</v>
      </c>
      <c r="D41" s="125">
        <v>11</v>
      </c>
      <c r="E41" s="125">
        <v>8</v>
      </c>
      <c r="F41" s="125">
        <v>12</v>
      </c>
      <c r="G41" s="125">
        <v>8</v>
      </c>
      <c r="H41" s="125">
        <v>14</v>
      </c>
      <c r="I41" s="125">
        <v>8</v>
      </c>
      <c r="J41" s="125">
        <v>6</v>
      </c>
      <c r="K41" s="125">
        <v>0</v>
      </c>
      <c r="L41" s="125">
        <v>11</v>
      </c>
      <c r="M41" s="109"/>
      <c r="N41" s="125"/>
      <c r="O41" s="126">
        <f>SUM(C42:L42)</f>
        <v>25</v>
      </c>
      <c r="P41" s="127" t="s">
        <v>46</v>
      </c>
      <c r="R41" s="280"/>
      <c r="S41" s="236"/>
      <c r="T41" s="239"/>
      <c r="U41" s="239"/>
      <c r="V41" s="239"/>
      <c r="W41" s="239"/>
      <c r="X41" s="239"/>
      <c r="Y41" s="239"/>
      <c r="Z41" s="239"/>
      <c r="AA41" s="239"/>
      <c r="AB41" s="239"/>
    </row>
    <row r="42" spans="1:28" x14ac:dyDescent="0.2">
      <c r="A42" s="253"/>
      <c r="B42" s="128" t="s">
        <v>5</v>
      </c>
      <c r="C42" s="125">
        <v>4</v>
      </c>
      <c r="D42" s="125">
        <v>2</v>
      </c>
      <c r="E42" s="125">
        <v>3.5</v>
      </c>
      <c r="F42" s="125">
        <v>1.5</v>
      </c>
      <c r="G42" s="125">
        <v>3.5</v>
      </c>
      <c r="H42" s="125">
        <v>0.5</v>
      </c>
      <c r="I42" s="125">
        <v>3.5</v>
      </c>
      <c r="J42" s="125">
        <v>4.5</v>
      </c>
      <c r="K42" s="125">
        <v>0</v>
      </c>
      <c r="L42" s="125">
        <v>2</v>
      </c>
      <c r="M42" s="109"/>
      <c r="N42" s="109"/>
      <c r="O42" s="126">
        <f>IF(COUNT(C42:L42) &gt; 2, SUM(C42:L42)-MIN(C42:L42)-SMALL(C42:L42,2), SUM(C42:L42))</f>
        <v>24.5</v>
      </c>
      <c r="P42" s="129" t="s">
        <v>57</v>
      </c>
      <c r="R42" s="244" t="s">
        <v>108</v>
      </c>
      <c r="S42" s="236">
        <f>IF(COUNT(C52:C52) &gt; 2, SUM(C52:C52)-MIN(C52:C52)-SMALL(C52:C52,2), SUM(C52:C52))</f>
        <v>1</v>
      </c>
      <c r="T42" s="237">
        <f>IF(COUNT(C52:D52) &gt; 2, SUM(C52:D52)-MIN(C52:D52)-SMALL(C52:D52,2), SUM(C52:D52))</f>
        <v>7</v>
      </c>
      <c r="U42" s="237">
        <f>IF(COUNT(C52:E52) &gt; 2, SUM(C52:E52)-MIN(C52:E52)-SMALL(C52:E52,2), SUM(C52:E52))</f>
        <v>6</v>
      </c>
      <c r="V42" s="237">
        <f>IF(COUNT(C52:F52) &gt; 2, SUM(C52:F52)-MIN(C52:F52)-SMALL(C52:F52,2), SUM(C52:F52))</f>
        <v>10</v>
      </c>
      <c r="W42" s="237">
        <f>IF(COUNT(C52:G52) &gt; 2, SUM(C52:G52)-MIN(C52:G52)-SMALL(C52:G52,2), SUM(C52:G52))</f>
        <v>14.5</v>
      </c>
      <c r="X42" s="237">
        <f>IF(COUNT(C52:H52) &gt; 2, SUM(C52:H52)-MIN(C52:H52)-SMALL(C52:H52,2), SUM(C52:H52))</f>
        <v>18</v>
      </c>
      <c r="Y42" s="237">
        <f>IF(COUNT(C52:I52) &gt; 2, SUM(C52:I52)-MIN(C52:I52)-SMALL(C52:I52,2), SUM(C52:I52))</f>
        <v>21</v>
      </c>
      <c r="Z42" s="237">
        <f>IF(COUNT(C52:J52) &gt; 2, SUM(C52:J52)-MIN(C52:J52)-SMALL(C52:J52,2), SUM(C52:J52))</f>
        <v>27.5</v>
      </c>
      <c r="AA42" s="237">
        <f>IF(COUNT(C52:K52) &gt; 2, SUM(C52:K52)-MIN(C52:K52)-SMALL(C52:K52,2), SUM(C52:K52))</f>
        <v>33</v>
      </c>
      <c r="AB42" s="237">
        <f>IF(COUNT(C52:L52) &gt; 2, SUM(C52:L52)-MIN(C52:L52)-SMALL(C52:L52,2), SUM(C52:L52))</f>
        <v>35</v>
      </c>
    </row>
    <row r="43" spans="1:28" x14ac:dyDescent="0.2">
      <c r="A43" s="253"/>
      <c r="B43" s="128" t="s">
        <v>6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38"/>
      <c r="N43" s="38"/>
      <c r="O43" s="99">
        <f>SUM(C43:M43)</f>
        <v>0</v>
      </c>
      <c r="P43" s="129" t="s">
        <v>48</v>
      </c>
      <c r="R43" s="245"/>
      <c r="S43" s="236"/>
      <c r="T43" s="238"/>
      <c r="U43" s="238"/>
      <c r="V43" s="238"/>
      <c r="W43" s="238"/>
      <c r="X43" s="238"/>
      <c r="Y43" s="238"/>
      <c r="Z43" s="238"/>
      <c r="AA43" s="238"/>
      <c r="AB43" s="238"/>
    </row>
    <row r="44" spans="1:28" x14ac:dyDescent="0.2">
      <c r="A44" s="254"/>
      <c r="B44" s="130" t="s">
        <v>45</v>
      </c>
      <c r="C44" s="131">
        <f t="shared" ref="C44:L44" si="7">RANK(S34,S6:S61,0)</f>
        <v>7</v>
      </c>
      <c r="D44" s="131">
        <f t="shared" si="7"/>
        <v>11</v>
      </c>
      <c r="E44" s="131">
        <f t="shared" si="7"/>
        <v>13</v>
      </c>
      <c r="F44" s="131">
        <f t="shared" si="7"/>
        <v>13</v>
      </c>
      <c r="G44" s="131">
        <f t="shared" si="7"/>
        <v>12</v>
      </c>
      <c r="H44" s="131">
        <f t="shared" si="7"/>
        <v>13</v>
      </c>
      <c r="I44" s="131">
        <f t="shared" si="7"/>
        <v>13</v>
      </c>
      <c r="J44" s="131">
        <f t="shared" si="7"/>
        <v>13</v>
      </c>
      <c r="K44" s="131">
        <f t="shared" si="7"/>
        <v>13</v>
      </c>
      <c r="L44" s="131">
        <f t="shared" si="7"/>
        <v>13</v>
      </c>
      <c r="M44" s="118"/>
      <c r="N44" s="118"/>
      <c r="O44" s="126">
        <f>IF(O42&gt;0, O42*243.903, "0")</f>
        <v>5975.6234999999997</v>
      </c>
      <c r="P44" s="132" t="s">
        <v>49</v>
      </c>
      <c r="R44" s="245"/>
      <c r="S44" s="236"/>
      <c r="T44" s="238"/>
      <c r="U44" s="238"/>
      <c r="V44" s="238"/>
      <c r="W44" s="238"/>
      <c r="X44" s="238"/>
      <c r="Y44" s="238"/>
      <c r="Z44" s="238"/>
      <c r="AA44" s="238"/>
      <c r="AB44" s="238"/>
    </row>
    <row r="45" spans="1:28" ht="4.5" customHeight="1" x14ac:dyDescent="0.2">
      <c r="A45" s="122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33"/>
      <c r="P45" s="122"/>
      <c r="R45" s="246"/>
      <c r="S45" s="236"/>
      <c r="T45" s="239"/>
      <c r="U45" s="239"/>
      <c r="V45" s="239"/>
      <c r="W45" s="239"/>
      <c r="X45" s="239"/>
      <c r="Y45" s="239"/>
      <c r="Z45" s="239"/>
      <c r="AA45" s="239"/>
      <c r="AB45" s="239"/>
    </row>
    <row r="46" spans="1:28" x14ac:dyDescent="0.2">
      <c r="A46" s="267" t="s">
        <v>52</v>
      </c>
      <c r="B46" s="107" t="s">
        <v>4</v>
      </c>
      <c r="C46" s="117">
        <v>4</v>
      </c>
      <c r="D46" s="117">
        <v>9</v>
      </c>
      <c r="E46" s="117">
        <v>0</v>
      </c>
      <c r="F46" s="117">
        <v>13</v>
      </c>
      <c r="G46" s="117">
        <v>13</v>
      </c>
      <c r="H46" s="117">
        <v>12</v>
      </c>
      <c r="I46" s="117">
        <v>10</v>
      </c>
      <c r="J46" s="117">
        <v>10</v>
      </c>
      <c r="K46" s="117">
        <v>11</v>
      </c>
      <c r="L46" s="117">
        <v>7</v>
      </c>
      <c r="M46" s="118"/>
      <c r="N46" s="117"/>
      <c r="O46" s="110">
        <f>SUM(C47:L47)</f>
        <v>23</v>
      </c>
      <c r="P46" s="111" t="s">
        <v>46</v>
      </c>
      <c r="R46" s="282" t="s">
        <v>128</v>
      </c>
      <c r="S46" s="236">
        <f>IF(COUNT(C57:C57) &gt; 2, SUM(C57:C57)-MIN(C57:C57)-SMALL(C57:C57,2), SUM(C57:C57))</f>
        <v>6</v>
      </c>
      <c r="T46" s="237">
        <f>IF(COUNT(C57:D57) &gt; 2, SUM(C57:D57)-MIN(C57:D57)-SMALL(C57:D57,2), SUM(C57:D57))</f>
        <v>8.5</v>
      </c>
      <c r="U46" s="237">
        <f>IF(COUNT(C57:E57) &gt; 2, SUM(C57:E57)-MIN(C57:E57)-SMALL(C57:E57,2), SUM(C57:E57))</f>
        <v>6</v>
      </c>
      <c r="V46" s="237">
        <f>IF(COUNT(C57:F57) &gt; 2, SUM(C57:F57)-MIN(C57:F57)-SMALL(C57:F57,2), SUM(C57:F57))</f>
        <v>8.5</v>
      </c>
      <c r="W46" s="237">
        <f>IF(COUNT(C57:G57) &gt; 2, SUM(C57:G57)-MIN(C57:G57)-SMALL(C57:G57,2), SUM(C57:G57))</f>
        <v>13.5</v>
      </c>
      <c r="X46" s="237">
        <f>IF(COUNT(C57:H57) &gt; 2, SUM(C57:H57)-MIN(C57:H57)-SMALL(C57:H57,2), SUM(C57:H57))</f>
        <v>18.5</v>
      </c>
      <c r="Y46" s="237">
        <f>IF(COUNT(C57:I57) &gt; 2, SUM(C57:I57)-MIN(C57:I57)-SMALL(C57:I57,2), SUM(C57:I57))</f>
        <v>25</v>
      </c>
      <c r="Z46" s="237">
        <f>IF(COUNT(C57:J57) &gt; 2, SUM(C57:J57)-MIN(C57:J57)-SMALL(C57:J57,2), SUM(C57:J57))</f>
        <v>28.5</v>
      </c>
      <c r="AA46" s="237">
        <f>IF(COUNT(C57:K57) &gt; 2, SUM(C57:K57)-MIN(C57:K57)-SMALL(C57:K57,2), SUM(C57:K57))</f>
        <v>32.5</v>
      </c>
      <c r="AB46" s="237">
        <f>IF(COUNT(C57:L57) &gt; 2, SUM(C57:L57)-MIN(C57:L57)-SMALL(C57:L57,2), SUM(C57:L57))</f>
        <v>38.5</v>
      </c>
    </row>
    <row r="47" spans="1:28" x14ac:dyDescent="0.2">
      <c r="A47" s="268"/>
      <c r="B47" s="135" t="s">
        <v>5</v>
      </c>
      <c r="C47" s="117">
        <v>5.5</v>
      </c>
      <c r="D47" s="117">
        <v>3</v>
      </c>
      <c r="E47" s="117">
        <v>0</v>
      </c>
      <c r="F47" s="117">
        <v>1</v>
      </c>
      <c r="G47" s="117">
        <v>1</v>
      </c>
      <c r="H47" s="117">
        <v>1.5</v>
      </c>
      <c r="I47" s="117">
        <v>2.5</v>
      </c>
      <c r="J47" s="117">
        <v>2.5</v>
      </c>
      <c r="K47" s="117">
        <v>2</v>
      </c>
      <c r="L47" s="117">
        <v>4</v>
      </c>
      <c r="M47" s="118"/>
      <c r="N47" s="118"/>
      <c r="O47" s="110">
        <f>IF(COUNT(C47:L47) &gt; 2, SUM(C47:L47)-MIN(C47:L47)-SMALL(C47:L47,2), SUM(C47:L47))</f>
        <v>22</v>
      </c>
      <c r="P47" s="115" t="s">
        <v>57</v>
      </c>
      <c r="R47" s="283"/>
      <c r="S47" s="236"/>
      <c r="T47" s="238"/>
      <c r="U47" s="238"/>
      <c r="V47" s="238"/>
      <c r="W47" s="238"/>
      <c r="X47" s="238"/>
      <c r="Y47" s="238"/>
      <c r="Z47" s="238"/>
      <c r="AA47" s="238"/>
      <c r="AB47" s="238"/>
    </row>
    <row r="48" spans="1:28" x14ac:dyDescent="0.2">
      <c r="A48" s="268"/>
      <c r="B48" s="135" t="s">
        <v>6</v>
      </c>
      <c r="C48" s="36">
        <v>20</v>
      </c>
      <c r="D48" s="36"/>
      <c r="E48" s="36"/>
      <c r="F48" s="36"/>
      <c r="G48" s="36"/>
      <c r="H48" s="36"/>
      <c r="I48" s="36"/>
      <c r="J48" s="36"/>
      <c r="K48" s="36"/>
      <c r="L48" s="36"/>
      <c r="M48" s="117"/>
      <c r="N48" s="117"/>
      <c r="O48" s="100">
        <f>SUM(C48:M48)</f>
        <v>20</v>
      </c>
      <c r="P48" s="115" t="s">
        <v>48</v>
      </c>
      <c r="R48" s="283"/>
      <c r="S48" s="236"/>
      <c r="T48" s="238"/>
      <c r="U48" s="238"/>
      <c r="V48" s="238"/>
      <c r="W48" s="238"/>
      <c r="X48" s="238"/>
      <c r="Y48" s="238"/>
      <c r="Z48" s="238"/>
      <c r="AA48" s="238"/>
      <c r="AB48" s="238"/>
    </row>
    <row r="49" spans="1:28" x14ac:dyDescent="0.2">
      <c r="A49" s="269"/>
      <c r="B49" s="136" t="s">
        <v>45</v>
      </c>
      <c r="C49" s="117">
        <f t="shared" ref="C49:L49" si="8">RANK(S38,S6:S61,0)</f>
        <v>4</v>
      </c>
      <c r="D49" s="117">
        <f t="shared" si="8"/>
        <v>5</v>
      </c>
      <c r="E49" s="117">
        <f t="shared" si="8"/>
        <v>9</v>
      </c>
      <c r="F49" s="117">
        <f t="shared" si="8"/>
        <v>11</v>
      </c>
      <c r="G49" s="117">
        <f t="shared" si="8"/>
        <v>14</v>
      </c>
      <c r="H49" s="117">
        <f t="shared" si="8"/>
        <v>14</v>
      </c>
      <c r="I49" s="117">
        <f t="shared" si="8"/>
        <v>14</v>
      </c>
      <c r="J49" s="117">
        <f t="shared" si="8"/>
        <v>14</v>
      </c>
      <c r="K49" s="117">
        <f t="shared" si="8"/>
        <v>14</v>
      </c>
      <c r="L49" s="117">
        <f t="shared" si="8"/>
        <v>14</v>
      </c>
      <c r="M49" s="118"/>
      <c r="N49" s="118"/>
      <c r="O49" s="110">
        <f>IF(O47&gt;0, O47*243.903, "0")</f>
        <v>5365.866</v>
      </c>
      <c r="P49" s="119" t="s">
        <v>49</v>
      </c>
      <c r="R49" s="284"/>
      <c r="S49" s="236"/>
      <c r="T49" s="239"/>
      <c r="U49" s="239"/>
      <c r="V49" s="239"/>
      <c r="W49" s="239"/>
      <c r="X49" s="239"/>
      <c r="Y49" s="239"/>
      <c r="Z49" s="239"/>
      <c r="AA49" s="239"/>
      <c r="AB49" s="239"/>
    </row>
    <row r="50" spans="1:28" ht="4.5" customHeight="1" x14ac:dyDescent="0.2">
      <c r="A50" s="122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33"/>
      <c r="P50" s="122"/>
      <c r="R50" s="244" t="s">
        <v>166</v>
      </c>
      <c r="S50" s="236">
        <f>IF(COUNT(C62:C62) &gt; 2, SUM(C62:C62)-MIN(C62:C62)-SMALL(C62:C62,2), SUM(C62:C62))</f>
        <v>2.5</v>
      </c>
      <c r="T50" s="237">
        <f>IF(COUNT(C62:D62) &gt; 2, SUM(C62:D62)-MIN(C62:D62)-SMALL(C62:D62,2), SUM(C62:D62))</f>
        <v>6.5</v>
      </c>
      <c r="U50" s="237">
        <f>IF(COUNT(C62:E62) &gt; 2, SUM(C62:E62)-MIN(C62:E62)-SMALL(C62:E62,2), SUM(C62:E62))</f>
        <v>4</v>
      </c>
      <c r="V50" s="237">
        <f>IF(COUNT(C62:F62) &gt; 2, SUM(C62:F62)-MIN(C62:F62)-SMALL(C62:F62,2), SUM(C62:F62))</f>
        <v>7.5</v>
      </c>
      <c r="W50" s="237">
        <f>IF(COUNT(C62:G62) &gt; 2, SUM(C62:G62)-MIN(C62:G62)-SMALL(C62:G62,2), SUM(C62:G62))</f>
        <v>10</v>
      </c>
      <c r="X50" s="237">
        <f>IF(COUNT(C62:H62) &gt; 2, SUM(C62:H62)-MIN(C62:H62)-SMALL(C62:H62,2), SUM(C62:H62))</f>
        <v>17</v>
      </c>
      <c r="Y50" s="237">
        <f>IF(COUNT(C62:I62) &gt; 2, SUM(C62:I62)-MIN(C62:I62)-SMALL(C62:I62,2), SUM(C62:I62))</f>
        <v>24</v>
      </c>
      <c r="Z50" s="237">
        <f>IF(COUNT(C62:J62) &gt; 2, SUM(C62:J62)-MIN(C62:J62)-SMALL(C62:J62,2), SUM(C62:J62))</f>
        <v>28</v>
      </c>
      <c r="AA50" s="237">
        <f>IF(COUNT(C62:K62) &gt; 2, SUM(C62:K62)-MIN(C62:K62)-SMALL(C62:K62,2), SUM(C62:K62))</f>
        <v>32.5</v>
      </c>
      <c r="AB50" s="237">
        <f>IF(COUNT(C62:L62) &gt; 2, SUM(C62:L62)-MIN(C62:L62)-SMALL(C62:L62,2), SUM(C62:L62))</f>
        <v>35</v>
      </c>
    </row>
    <row r="51" spans="1:28" x14ac:dyDescent="0.2">
      <c r="A51" s="252" t="s">
        <v>108</v>
      </c>
      <c r="B51" s="124" t="s">
        <v>4</v>
      </c>
      <c r="C51" s="131">
        <v>13</v>
      </c>
      <c r="D51" s="131">
        <v>3</v>
      </c>
      <c r="E51" s="131">
        <v>9</v>
      </c>
      <c r="F51" s="131">
        <v>7</v>
      </c>
      <c r="G51" s="131">
        <v>6</v>
      </c>
      <c r="H51" s="131">
        <v>8</v>
      </c>
      <c r="I51" s="131">
        <v>11</v>
      </c>
      <c r="J51" s="131">
        <v>2</v>
      </c>
      <c r="K51" s="131">
        <v>4</v>
      </c>
      <c r="L51" s="131">
        <v>13</v>
      </c>
      <c r="M51" s="118"/>
      <c r="N51" s="131"/>
      <c r="O51" s="126">
        <f>SUM(C52:L52)</f>
        <v>37</v>
      </c>
      <c r="P51" s="127" t="s">
        <v>46</v>
      </c>
      <c r="R51" s="245"/>
      <c r="S51" s="236"/>
      <c r="T51" s="238"/>
      <c r="U51" s="238"/>
      <c r="V51" s="238"/>
      <c r="W51" s="238"/>
      <c r="X51" s="238"/>
      <c r="Y51" s="238"/>
      <c r="Z51" s="238"/>
      <c r="AA51" s="238"/>
      <c r="AB51" s="238"/>
    </row>
    <row r="52" spans="1:28" x14ac:dyDescent="0.2">
      <c r="A52" s="253"/>
      <c r="B52" s="128" t="s">
        <v>5</v>
      </c>
      <c r="C52" s="131">
        <v>1</v>
      </c>
      <c r="D52" s="131">
        <v>6</v>
      </c>
      <c r="E52" s="131">
        <v>3</v>
      </c>
      <c r="F52" s="131">
        <v>4</v>
      </c>
      <c r="G52" s="131">
        <v>4.5</v>
      </c>
      <c r="H52" s="131">
        <v>3.5</v>
      </c>
      <c r="I52" s="131">
        <v>2</v>
      </c>
      <c r="J52" s="131">
        <v>6.5</v>
      </c>
      <c r="K52" s="131">
        <v>5.5</v>
      </c>
      <c r="L52" s="131">
        <v>1</v>
      </c>
      <c r="M52" s="118"/>
      <c r="N52" s="118"/>
      <c r="O52" s="126">
        <f>IF(COUNT(C52:L52) &gt; 2, SUM(C52:L52)-MIN(C52:L52)-SMALL(C52:L52,2), SUM(C52:L52))</f>
        <v>35</v>
      </c>
      <c r="P52" s="129" t="s">
        <v>57</v>
      </c>
      <c r="R52" s="245"/>
      <c r="S52" s="236"/>
      <c r="T52" s="238"/>
      <c r="U52" s="238"/>
      <c r="V52" s="238"/>
      <c r="W52" s="238"/>
      <c r="X52" s="238"/>
      <c r="Y52" s="238"/>
      <c r="Z52" s="238"/>
      <c r="AA52" s="238"/>
      <c r="AB52" s="238"/>
    </row>
    <row r="53" spans="1:28" x14ac:dyDescent="0.2">
      <c r="A53" s="253"/>
      <c r="B53" s="128" t="s">
        <v>6</v>
      </c>
      <c r="C53" s="26"/>
      <c r="D53" s="26">
        <v>60</v>
      </c>
      <c r="E53" s="26"/>
      <c r="F53" s="26"/>
      <c r="G53" s="26"/>
      <c r="H53" s="26"/>
      <c r="I53" s="26"/>
      <c r="J53" s="26">
        <v>80</v>
      </c>
      <c r="K53" s="26">
        <v>20</v>
      </c>
      <c r="L53" s="26"/>
      <c r="M53" s="137"/>
      <c r="N53" s="131"/>
      <c r="O53" s="99">
        <f>SUM(C53:M53)</f>
        <v>160</v>
      </c>
      <c r="P53" s="129" t="s">
        <v>48</v>
      </c>
      <c r="R53" s="246"/>
      <c r="S53" s="236"/>
      <c r="T53" s="239"/>
      <c r="U53" s="239"/>
      <c r="V53" s="239"/>
      <c r="W53" s="239"/>
      <c r="X53" s="239"/>
      <c r="Y53" s="239"/>
      <c r="Z53" s="239"/>
      <c r="AA53" s="239"/>
      <c r="AB53" s="239"/>
    </row>
    <row r="54" spans="1:28" x14ac:dyDescent="0.2">
      <c r="A54" s="253"/>
      <c r="B54" s="130" t="s">
        <v>45</v>
      </c>
      <c r="C54" s="131">
        <f t="shared" ref="C54:L54" si="9">RANK(S42,S6:S61,0)</f>
        <v>13</v>
      </c>
      <c r="D54" s="131">
        <f t="shared" si="9"/>
        <v>8</v>
      </c>
      <c r="E54" s="131">
        <f t="shared" si="9"/>
        <v>6</v>
      </c>
      <c r="F54" s="131">
        <f t="shared" si="9"/>
        <v>7</v>
      </c>
      <c r="G54" s="131">
        <f t="shared" si="9"/>
        <v>8</v>
      </c>
      <c r="H54" s="131">
        <f t="shared" si="9"/>
        <v>10</v>
      </c>
      <c r="I54" s="131">
        <f t="shared" si="9"/>
        <v>11</v>
      </c>
      <c r="J54" s="131">
        <f t="shared" si="9"/>
        <v>9</v>
      </c>
      <c r="K54" s="131">
        <f t="shared" si="9"/>
        <v>6</v>
      </c>
      <c r="L54" s="131">
        <f t="shared" si="9"/>
        <v>8</v>
      </c>
      <c r="M54" s="118"/>
      <c r="N54" s="118"/>
      <c r="O54" s="126">
        <f>IF(O52&gt;0, O52*243.903, "0")</f>
        <v>8536.6049999999996</v>
      </c>
      <c r="P54" s="132" t="s">
        <v>49</v>
      </c>
      <c r="R54" s="278" t="s">
        <v>168</v>
      </c>
      <c r="S54" s="237">
        <f>IF(COUNT(C67:C67) &gt; 2, SUM(C67:C67)-MIN(C67:C67)-SMALL(C67:C67,2), SUM(C67:C67))</f>
        <v>2</v>
      </c>
      <c r="T54" s="237">
        <f>IF(COUNT(C67:D67) &gt; 2, SUM(C67:D67)-MIN(C67:D67)-SMALL(C67:D67,2), SUM(C67:D67))</f>
        <v>9</v>
      </c>
      <c r="U54" s="237">
        <f>IF(COUNT(C67:E67) &gt; 2, SUM(C67:E67)-MIN(C67:E67)-SMALL(C67:E67,2), SUM(C67:E67))</f>
        <v>7</v>
      </c>
      <c r="V54" s="237">
        <f>IF(COUNT(C67:F67) &gt; 2, SUM(C67:F67)-MIN(C67:F67)-SMALL(C67:F67,2), SUM(C67:F67))</f>
        <v>14</v>
      </c>
      <c r="W54" s="237">
        <f>IF(COUNT(C67:G67) &gt; 2, SUM(C67:G67)-MIN(C67:G67)-SMALL(C67:G67,2), SUM(C67:G67))</f>
        <v>16</v>
      </c>
      <c r="X54" s="237">
        <f>IF(COUNT(C67:H67) &gt; 2, SUM(C67:H67)-MIN(C67:H67)-SMALL(C67:H67,2), SUM(C67:H67))</f>
        <v>21.5</v>
      </c>
      <c r="Y54" s="237">
        <f>IF(COUNT(C67:I67) &gt; 2, SUM(C67:I67)-MIN(C67:I67)-SMALL(C67:I67,2), SUM(C67:I67))</f>
        <v>25.5</v>
      </c>
      <c r="Z54" s="237">
        <f>IF(COUNT(C67:J67) &gt; 2, SUM(C67:J67)-MIN(C67:J67)-SMALL(C67:J67,2), SUM(C67:J67))</f>
        <v>27.5</v>
      </c>
      <c r="AA54" s="237">
        <f>IF(COUNT(C67:K67) &gt; 2, SUM(C67:K67)-MIN(C67:K67)-SMALL(C67:K67,2), SUM(C67:K67))</f>
        <v>31</v>
      </c>
      <c r="AB54" s="237">
        <f>IF(COUNT(C67:L67) &gt; 2, SUM(C67:L67)-MIN(C67:L67)-SMALL(C67:L67,2), SUM(C67:L67))</f>
        <v>33.5</v>
      </c>
    </row>
    <row r="55" spans="1:28" ht="4.5" customHeight="1" x14ac:dyDescent="0.2">
      <c r="A55" s="120"/>
      <c r="B55" s="121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33"/>
      <c r="P55" s="123"/>
      <c r="R55" s="279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</row>
    <row r="56" spans="1:28" x14ac:dyDescent="0.2">
      <c r="A56" s="255" t="s">
        <v>128</v>
      </c>
      <c r="B56" s="107" t="s">
        <v>4</v>
      </c>
      <c r="C56" s="108">
        <v>3</v>
      </c>
      <c r="D56" s="108">
        <v>10</v>
      </c>
      <c r="E56" s="108">
        <v>0</v>
      </c>
      <c r="F56" s="108">
        <v>10</v>
      </c>
      <c r="G56" s="108">
        <v>5</v>
      </c>
      <c r="H56" s="108">
        <v>5</v>
      </c>
      <c r="I56" s="108">
        <v>2</v>
      </c>
      <c r="J56" s="108">
        <v>8</v>
      </c>
      <c r="K56" s="108">
        <v>7</v>
      </c>
      <c r="L56" s="108">
        <v>3</v>
      </c>
      <c r="M56" s="109"/>
      <c r="N56" s="108"/>
      <c r="O56" s="110">
        <f>SUM(C57:L57)</f>
        <v>41</v>
      </c>
      <c r="P56" s="111" t="s">
        <v>46</v>
      </c>
      <c r="R56" s="279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</row>
    <row r="57" spans="1:28" x14ac:dyDescent="0.2">
      <c r="A57" s="256"/>
      <c r="B57" s="112" t="s">
        <v>5</v>
      </c>
      <c r="C57" s="108">
        <v>6</v>
      </c>
      <c r="D57" s="108">
        <v>2.5</v>
      </c>
      <c r="E57" s="108">
        <v>0</v>
      </c>
      <c r="F57" s="108">
        <v>2.5</v>
      </c>
      <c r="G57" s="108">
        <v>5</v>
      </c>
      <c r="H57" s="108">
        <v>5</v>
      </c>
      <c r="I57" s="108">
        <v>6.5</v>
      </c>
      <c r="J57" s="108">
        <v>3.5</v>
      </c>
      <c r="K57" s="108">
        <v>4</v>
      </c>
      <c r="L57" s="108">
        <v>6</v>
      </c>
      <c r="M57" s="109"/>
      <c r="N57" s="109"/>
      <c r="O57" s="110">
        <f>IF(COUNT(C57:L57) &gt; 2, SUM(C57:L57)-MIN(C57:L57)-SMALL(C57:L57,2), SUM(C57:L57))</f>
        <v>38.5</v>
      </c>
      <c r="P57" s="115" t="s">
        <v>57</v>
      </c>
      <c r="R57" s="280"/>
      <c r="S57" s="239"/>
      <c r="T57" s="239"/>
      <c r="U57" s="239"/>
      <c r="V57" s="239"/>
      <c r="W57" s="239"/>
      <c r="X57" s="239"/>
      <c r="Y57" s="239"/>
      <c r="Z57" s="239"/>
      <c r="AA57" s="239"/>
      <c r="AB57" s="239"/>
    </row>
    <row r="58" spans="1:28" x14ac:dyDescent="0.2">
      <c r="A58" s="256"/>
      <c r="B58" s="112" t="s">
        <v>6</v>
      </c>
      <c r="C58" s="36">
        <v>50</v>
      </c>
      <c r="D58" s="36"/>
      <c r="E58" s="36"/>
      <c r="F58" s="36"/>
      <c r="G58" s="36"/>
      <c r="H58" s="36"/>
      <c r="I58" s="36">
        <v>80</v>
      </c>
      <c r="J58" s="36"/>
      <c r="K58" s="36"/>
      <c r="L58" s="36">
        <v>60</v>
      </c>
      <c r="M58" s="59"/>
      <c r="N58" s="59"/>
      <c r="O58" s="100">
        <f>SUM(C58:M58)</f>
        <v>190</v>
      </c>
      <c r="P58" s="115" t="s">
        <v>48</v>
      </c>
      <c r="R58" s="244" t="s">
        <v>17</v>
      </c>
      <c r="S58" s="237">
        <f>IF(COUNT(C72:C72) &gt; 2, SUM(C72:C72)-MIN(C72:C72)-SMALL(C72:C72,2), SUM(C72:C72))</f>
        <v>7</v>
      </c>
      <c r="T58" s="237">
        <f>IF(COUNT(C72:D72) &gt; 2, SUM(C72:D72)-MIN(C72:D72)-SMALL(C72:D72,2), SUM(C72:D72))</f>
        <v>11.5</v>
      </c>
      <c r="U58" s="237">
        <f>IF(COUNT(C72:E72) &gt; 2, SUM(C72:E72)-MIN(C72:E72)-SMALL(C72:E72,2), SUM(C72:E72))</f>
        <v>7</v>
      </c>
      <c r="V58" s="237">
        <f>IF(COUNT(C72:F72) &gt; 2, SUM(C72:F72)-MIN(C72:F72)-SMALL(C72:F72,2), SUM(C72:F72))</f>
        <v>12.5</v>
      </c>
      <c r="W58" s="237">
        <f>IF(COUNT(C72:G72) &gt; 2, SUM(C72:G72)-MIN(C72:G72)-SMALL(C72:G72,2), SUM(C72:G72))</f>
        <v>18.5</v>
      </c>
      <c r="X58" s="237">
        <f>IF(COUNT(C72:H72) &gt; 2, SUM(C72:H72)-MIN(C72:H72)-SMALL(C72:H72,2), SUM(C72:H72))</f>
        <v>24.5</v>
      </c>
      <c r="Y58" s="237">
        <f>IF(COUNT(C72:I72) &gt; 2, SUM(C72:I72)-MIN(C72:I72)-SMALL(C72:I72,2), SUM(C72:I72))</f>
        <v>29</v>
      </c>
      <c r="Z58" s="237">
        <f>IF(COUNT(C72:J72) &gt; 2, SUM(C72:J72)-MIN(C72:J72)-SMALL(C72:J72,2), SUM(C72:J72))</f>
        <v>32</v>
      </c>
      <c r="AA58" s="237">
        <f>IF(COUNT(C72:K72) &gt; 2, SUM(C72:K72)-MIN(C72:K72)-SMALL(C72:K72,2), SUM(C72:K72))</f>
        <v>38.5</v>
      </c>
      <c r="AB58" s="237">
        <f>IF(COUNT(C72:L72) &gt; 2, SUM(C72:L72)-MIN(C72:L72)-SMALL(C72:L72,2), SUM(C72:L72))</f>
        <v>43</v>
      </c>
    </row>
    <row r="59" spans="1:28" x14ac:dyDescent="0.2">
      <c r="A59" s="257"/>
      <c r="B59" s="116" t="s">
        <v>45</v>
      </c>
      <c r="C59" s="117">
        <f t="shared" ref="C59:L59" si="10">RANK(S46,S6:S61,0)</f>
        <v>3</v>
      </c>
      <c r="D59" s="117">
        <f t="shared" si="10"/>
        <v>5</v>
      </c>
      <c r="E59" s="117">
        <f t="shared" si="10"/>
        <v>6</v>
      </c>
      <c r="F59" s="117">
        <f t="shared" si="10"/>
        <v>11</v>
      </c>
      <c r="G59" s="117">
        <f t="shared" si="10"/>
        <v>11</v>
      </c>
      <c r="H59" s="117">
        <f t="shared" si="10"/>
        <v>9</v>
      </c>
      <c r="I59" s="117">
        <f t="shared" si="10"/>
        <v>7</v>
      </c>
      <c r="J59" s="117">
        <f t="shared" si="10"/>
        <v>7</v>
      </c>
      <c r="K59" s="117">
        <f t="shared" si="10"/>
        <v>8</v>
      </c>
      <c r="L59" s="117">
        <f t="shared" si="10"/>
        <v>7</v>
      </c>
      <c r="M59" s="118"/>
      <c r="N59" s="118"/>
      <c r="O59" s="110">
        <f>IF(O57&gt;0, O57*243.903, "0")</f>
        <v>9390.2654999999995</v>
      </c>
      <c r="P59" s="119" t="s">
        <v>49</v>
      </c>
      <c r="R59" s="245"/>
      <c r="S59" s="238"/>
      <c r="T59" s="238"/>
      <c r="U59" s="238"/>
      <c r="V59" s="238"/>
      <c r="W59" s="238"/>
      <c r="X59" s="238"/>
      <c r="Y59" s="238"/>
      <c r="Z59" s="238"/>
      <c r="AA59" s="238"/>
      <c r="AB59" s="238"/>
    </row>
    <row r="60" spans="1:28" ht="4.5" customHeight="1" x14ac:dyDescent="0.2">
      <c r="A60" s="120"/>
      <c r="B60" s="121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33"/>
      <c r="P60" s="123"/>
      <c r="R60" s="245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</row>
    <row r="61" spans="1:28" x14ac:dyDescent="0.2">
      <c r="A61" s="252" t="s">
        <v>166</v>
      </c>
      <c r="B61" s="124" t="s">
        <v>4</v>
      </c>
      <c r="C61" s="125">
        <v>10</v>
      </c>
      <c r="D61" s="125">
        <v>7</v>
      </c>
      <c r="E61" s="125">
        <v>10</v>
      </c>
      <c r="F61" s="125">
        <v>8</v>
      </c>
      <c r="G61" s="125">
        <v>0</v>
      </c>
      <c r="H61" s="125">
        <v>1</v>
      </c>
      <c r="I61" s="125">
        <v>1</v>
      </c>
      <c r="J61" s="125">
        <v>7</v>
      </c>
      <c r="K61" s="125">
        <v>6</v>
      </c>
      <c r="L61" s="125">
        <v>14</v>
      </c>
      <c r="M61" s="109"/>
      <c r="N61" s="125"/>
      <c r="O61" s="126">
        <f>SUM(C62:L62)</f>
        <v>35.5</v>
      </c>
      <c r="P61" s="127" t="s">
        <v>46</v>
      </c>
      <c r="R61" s="246"/>
      <c r="S61" s="239"/>
      <c r="T61" s="239"/>
      <c r="U61" s="239"/>
      <c r="V61" s="239"/>
      <c r="W61" s="239"/>
      <c r="X61" s="239"/>
      <c r="Y61" s="239"/>
      <c r="Z61" s="239"/>
      <c r="AA61" s="239"/>
      <c r="AB61" s="239"/>
    </row>
    <row r="62" spans="1:28" x14ac:dyDescent="0.2">
      <c r="A62" s="253"/>
      <c r="B62" s="128" t="s">
        <v>5</v>
      </c>
      <c r="C62" s="125">
        <v>2.5</v>
      </c>
      <c r="D62" s="125">
        <v>4</v>
      </c>
      <c r="E62" s="125">
        <v>2.5</v>
      </c>
      <c r="F62" s="125">
        <v>3.5</v>
      </c>
      <c r="G62" s="125">
        <v>0</v>
      </c>
      <c r="H62" s="125">
        <v>7</v>
      </c>
      <c r="I62" s="125">
        <v>7</v>
      </c>
      <c r="J62" s="125">
        <v>4</v>
      </c>
      <c r="K62" s="125">
        <v>4.5</v>
      </c>
      <c r="L62" s="125">
        <v>0.5</v>
      </c>
      <c r="M62" s="109"/>
      <c r="N62" s="109"/>
      <c r="O62" s="126">
        <f>IF(COUNT(C62:L62) &gt; 2, SUM(C62:L62)-MIN(C62:L62)-SMALL(C62:L62,2), SUM(C62:L62))</f>
        <v>35</v>
      </c>
      <c r="P62" s="129" t="s">
        <v>57</v>
      </c>
      <c r="S62" s="235"/>
      <c r="T62" s="234"/>
      <c r="U62" s="234"/>
      <c r="V62" s="234"/>
      <c r="W62" s="234"/>
      <c r="X62" s="234"/>
      <c r="Y62" s="234"/>
      <c r="Z62" s="234"/>
      <c r="AA62" s="234"/>
      <c r="AB62" s="234"/>
    </row>
    <row r="63" spans="1:28" x14ac:dyDescent="0.2">
      <c r="A63" s="253"/>
      <c r="B63" s="128" t="s">
        <v>6</v>
      </c>
      <c r="C63" s="26"/>
      <c r="D63" s="26"/>
      <c r="E63" s="26"/>
      <c r="F63" s="26"/>
      <c r="G63" s="26"/>
      <c r="H63" s="26">
        <v>110</v>
      </c>
      <c r="I63" s="26">
        <v>110</v>
      </c>
      <c r="J63" s="26"/>
      <c r="K63" s="26"/>
      <c r="L63" s="26"/>
      <c r="M63" s="38"/>
      <c r="N63" s="38"/>
      <c r="O63" s="99">
        <f>SUM(C63:M63)</f>
        <v>220</v>
      </c>
      <c r="P63" s="129" t="s">
        <v>48</v>
      </c>
      <c r="S63" s="235"/>
      <c r="T63" s="234"/>
      <c r="U63" s="234"/>
      <c r="V63" s="234"/>
      <c r="W63" s="234"/>
      <c r="X63" s="234"/>
      <c r="Y63" s="234"/>
      <c r="Z63" s="234"/>
      <c r="AA63" s="234"/>
      <c r="AB63" s="234"/>
    </row>
    <row r="64" spans="1:28" x14ac:dyDescent="0.2">
      <c r="A64" s="254"/>
      <c r="B64" s="130" t="s">
        <v>45</v>
      </c>
      <c r="C64" s="131">
        <f t="shared" ref="C64:L64" si="11">RANK(S50,S6:S61,0)</f>
        <v>10</v>
      </c>
      <c r="D64" s="131">
        <f t="shared" si="11"/>
        <v>10</v>
      </c>
      <c r="E64" s="131">
        <f t="shared" si="11"/>
        <v>13</v>
      </c>
      <c r="F64" s="131">
        <f t="shared" si="11"/>
        <v>13</v>
      </c>
      <c r="G64" s="131">
        <f t="shared" si="11"/>
        <v>13</v>
      </c>
      <c r="H64" s="131">
        <f t="shared" si="11"/>
        <v>11</v>
      </c>
      <c r="I64" s="131">
        <f t="shared" si="11"/>
        <v>8</v>
      </c>
      <c r="J64" s="131">
        <f t="shared" si="11"/>
        <v>8</v>
      </c>
      <c r="K64" s="131">
        <f t="shared" si="11"/>
        <v>8</v>
      </c>
      <c r="L64" s="131">
        <f t="shared" si="11"/>
        <v>8</v>
      </c>
      <c r="M64" s="118"/>
      <c r="N64" s="118"/>
      <c r="O64" s="126">
        <f>IF(O62&gt;0, O62*243.903, "0")</f>
        <v>8536.6049999999996</v>
      </c>
      <c r="P64" s="132" t="s">
        <v>49</v>
      </c>
      <c r="S64" s="235"/>
      <c r="T64" s="234"/>
      <c r="U64" s="234"/>
      <c r="V64" s="234"/>
      <c r="W64" s="234"/>
      <c r="X64" s="234"/>
      <c r="Y64" s="234"/>
      <c r="Z64" s="234"/>
      <c r="AA64" s="234"/>
      <c r="AB64" s="234"/>
    </row>
    <row r="65" spans="1:28" ht="4.5" customHeight="1" x14ac:dyDescent="0.2">
      <c r="A65" s="120"/>
      <c r="B65" s="121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33"/>
      <c r="P65" s="123"/>
      <c r="S65" s="235"/>
      <c r="T65" s="234"/>
      <c r="U65" s="234"/>
      <c r="V65" s="234"/>
      <c r="W65" s="234"/>
      <c r="X65" s="234"/>
      <c r="Y65" s="234"/>
      <c r="Z65" s="234"/>
      <c r="AA65" s="234"/>
      <c r="AB65" s="234"/>
    </row>
    <row r="66" spans="1:28" x14ac:dyDescent="0.2">
      <c r="A66" s="268" t="s">
        <v>168</v>
      </c>
      <c r="B66" s="107" t="s">
        <v>4</v>
      </c>
      <c r="C66" s="117">
        <v>11</v>
      </c>
      <c r="D66" s="117">
        <v>1</v>
      </c>
      <c r="E66" s="117">
        <v>1</v>
      </c>
      <c r="F66" s="117">
        <v>11</v>
      </c>
      <c r="G66" s="117">
        <v>12</v>
      </c>
      <c r="H66" s="117">
        <v>4</v>
      </c>
      <c r="I66" s="117">
        <v>7</v>
      </c>
      <c r="J66" s="117">
        <v>12</v>
      </c>
      <c r="K66" s="117">
        <v>8</v>
      </c>
      <c r="L66" s="117">
        <v>10</v>
      </c>
      <c r="M66" s="118"/>
      <c r="N66" s="117"/>
      <c r="O66" s="110">
        <f>SUM(C67:L67)</f>
        <v>36.5</v>
      </c>
      <c r="P66" s="111" t="s">
        <v>46</v>
      </c>
      <c r="S66" s="235"/>
      <c r="T66" s="234"/>
      <c r="U66" s="234"/>
      <c r="V66" s="234"/>
      <c r="W66" s="234"/>
      <c r="X66" s="234"/>
      <c r="Y66" s="234"/>
      <c r="Z66" s="234"/>
      <c r="AA66" s="234"/>
      <c r="AB66" s="234"/>
    </row>
    <row r="67" spans="1:28" x14ac:dyDescent="0.2">
      <c r="A67" s="268"/>
      <c r="B67" s="135" t="s">
        <v>5</v>
      </c>
      <c r="C67" s="117">
        <v>2</v>
      </c>
      <c r="D67" s="117">
        <v>7</v>
      </c>
      <c r="E67" s="117">
        <v>7</v>
      </c>
      <c r="F67" s="117">
        <v>2</v>
      </c>
      <c r="G67" s="117">
        <v>1.5</v>
      </c>
      <c r="H67" s="117">
        <v>5.5</v>
      </c>
      <c r="I67" s="117">
        <v>4</v>
      </c>
      <c r="J67" s="117">
        <v>1.5</v>
      </c>
      <c r="K67" s="117">
        <v>3.5</v>
      </c>
      <c r="L67" s="117">
        <v>2.5</v>
      </c>
      <c r="M67" s="118"/>
      <c r="N67" s="118"/>
      <c r="O67" s="110">
        <f>IF(COUNT(C67:L67) &gt; 2, SUM(C67:L67)-MIN(C67:L67)-SMALL(C67:L67,2), SUM(C67:L67))</f>
        <v>33.5</v>
      </c>
      <c r="P67" s="115" t="s">
        <v>57</v>
      </c>
      <c r="S67" s="235"/>
      <c r="T67" s="234"/>
      <c r="U67" s="234"/>
      <c r="V67" s="234"/>
      <c r="W67" s="234"/>
      <c r="X67" s="234"/>
      <c r="Y67" s="234"/>
      <c r="Z67" s="234"/>
      <c r="AA67" s="234"/>
      <c r="AB67" s="234"/>
    </row>
    <row r="68" spans="1:28" x14ac:dyDescent="0.2">
      <c r="A68" s="268"/>
      <c r="B68" s="135" t="s">
        <v>6</v>
      </c>
      <c r="C68" s="138"/>
      <c r="D68" s="138">
        <v>110</v>
      </c>
      <c r="E68" s="138">
        <v>100</v>
      </c>
      <c r="F68" s="138"/>
      <c r="G68" s="138"/>
      <c r="H68" s="138">
        <v>30</v>
      </c>
      <c r="I68" s="138"/>
      <c r="J68" s="138"/>
      <c r="K68" s="138"/>
      <c r="L68" s="138"/>
      <c r="M68" s="117"/>
      <c r="N68" s="117"/>
      <c r="O68" s="100">
        <f>SUM(C68:M68)</f>
        <v>240</v>
      </c>
      <c r="P68" s="115" t="s">
        <v>48</v>
      </c>
    </row>
    <row r="69" spans="1:28" x14ac:dyDescent="0.2">
      <c r="A69" s="268"/>
      <c r="B69" s="136" t="s">
        <v>45</v>
      </c>
      <c r="C69" s="117">
        <f t="shared" ref="C69:L69" si="12">RANK(S54,S6:S61,0)</f>
        <v>11</v>
      </c>
      <c r="D69" s="117">
        <f t="shared" si="12"/>
        <v>4</v>
      </c>
      <c r="E69" s="117">
        <f t="shared" si="12"/>
        <v>1</v>
      </c>
      <c r="F69" s="117">
        <f t="shared" si="12"/>
        <v>1</v>
      </c>
      <c r="G69" s="117">
        <f t="shared" si="12"/>
        <v>6</v>
      </c>
      <c r="H69" s="117">
        <f t="shared" si="12"/>
        <v>4</v>
      </c>
      <c r="I69" s="117">
        <f t="shared" si="12"/>
        <v>5</v>
      </c>
      <c r="J69" s="117">
        <f t="shared" si="12"/>
        <v>9</v>
      </c>
      <c r="K69" s="117">
        <f t="shared" si="12"/>
        <v>10</v>
      </c>
      <c r="L69" s="117">
        <f t="shared" si="12"/>
        <v>10</v>
      </c>
      <c r="M69" s="118"/>
      <c r="N69" s="118"/>
      <c r="O69" s="110">
        <f>IF(O67&gt;0, O67*243.903, "0")</f>
        <v>8170.7505000000001</v>
      </c>
      <c r="P69" s="119" t="s">
        <v>49</v>
      </c>
    </row>
    <row r="70" spans="1:28" ht="4.5" customHeight="1" x14ac:dyDescent="0.2">
      <c r="A70" s="120"/>
      <c r="B70" s="121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33"/>
      <c r="P70" s="123"/>
    </row>
    <row r="71" spans="1:28" x14ac:dyDescent="0.2">
      <c r="A71" s="252" t="s">
        <v>17</v>
      </c>
      <c r="B71" s="124" t="s">
        <v>4</v>
      </c>
      <c r="C71" s="125">
        <v>1</v>
      </c>
      <c r="D71" s="125">
        <v>6</v>
      </c>
      <c r="E71" s="125">
        <v>4</v>
      </c>
      <c r="F71" s="125">
        <v>9</v>
      </c>
      <c r="G71" s="125">
        <v>3</v>
      </c>
      <c r="H71" s="125">
        <v>3</v>
      </c>
      <c r="I71" s="125">
        <v>14</v>
      </c>
      <c r="J71" s="125">
        <v>9</v>
      </c>
      <c r="K71" s="125">
        <v>2</v>
      </c>
      <c r="L71" s="125">
        <v>6</v>
      </c>
      <c r="M71" s="109"/>
      <c r="N71" s="125"/>
      <c r="O71" s="126">
        <f>SUM(C72:L72)</f>
        <v>46.5</v>
      </c>
      <c r="P71" s="127" t="s">
        <v>46</v>
      </c>
    </row>
    <row r="72" spans="1:28" x14ac:dyDescent="0.2">
      <c r="A72" s="253"/>
      <c r="B72" s="128" t="s">
        <v>5</v>
      </c>
      <c r="C72" s="125">
        <v>7</v>
      </c>
      <c r="D72" s="125">
        <v>4.5</v>
      </c>
      <c r="E72" s="125">
        <v>5.5</v>
      </c>
      <c r="F72" s="125">
        <v>3</v>
      </c>
      <c r="G72" s="125">
        <v>6</v>
      </c>
      <c r="H72" s="125">
        <v>6</v>
      </c>
      <c r="I72" s="125">
        <v>0.5</v>
      </c>
      <c r="J72" s="125">
        <v>3</v>
      </c>
      <c r="K72" s="125">
        <v>6.5</v>
      </c>
      <c r="L72" s="125">
        <v>4.5</v>
      </c>
      <c r="M72" s="109"/>
      <c r="N72" s="109"/>
      <c r="O72" s="126">
        <f>IF(COUNT(C72:L72) &gt; 2, SUM(C72:L72)-MIN(C72:L72)-SMALL(C72:L72,2), SUM(C72:L72))</f>
        <v>43</v>
      </c>
      <c r="P72" s="129" t="s">
        <v>57</v>
      </c>
    </row>
    <row r="73" spans="1:28" x14ac:dyDescent="0.2">
      <c r="A73" s="253"/>
      <c r="B73" s="128" t="s">
        <v>6</v>
      </c>
      <c r="C73" s="26">
        <v>110</v>
      </c>
      <c r="D73" s="26"/>
      <c r="E73" s="26">
        <v>20</v>
      </c>
      <c r="F73" s="26"/>
      <c r="G73" s="26">
        <v>50</v>
      </c>
      <c r="H73" s="26">
        <v>60</v>
      </c>
      <c r="I73" s="26"/>
      <c r="J73" s="26"/>
      <c r="K73" s="26">
        <v>80</v>
      </c>
      <c r="L73" s="26"/>
      <c r="M73" s="38">
        <v>260</v>
      </c>
      <c r="N73" s="38"/>
      <c r="O73" s="99">
        <f>SUM(C73:M73)</f>
        <v>580</v>
      </c>
      <c r="P73" s="129" t="s">
        <v>48</v>
      </c>
    </row>
    <row r="74" spans="1:28" x14ac:dyDescent="0.2">
      <c r="A74" s="254"/>
      <c r="B74" s="130" t="s">
        <v>45</v>
      </c>
      <c r="C74" s="131">
        <f t="shared" ref="C74:L74" si="13">RANK(S58,S6:S61,0)</f>
        <v>1</v>
      </c>
      <c r="D74" s="131">
        <f t="shared" si="13"/>
        <v>1</v>
      </c>
      <c r="E74" s="131">
        <f t="shared" si="13"/>
        <v>1</v>
      </c>
      <c r="F74" s="131">
        <f t="shared" si="13"/>
        <v>3</v>
      </c>
      <c r="G74" s="131">
        <f t="shared" si="13"/>
        <v>1</v>
      </c>
      <c r="H74" s="131">
        <f t="shared" si="13"/>
        <v>1</v>
      </c>
      <c r="I74" s="131">
        <f t="shared" si="13"/>
        <v>1</v>
      </c>
      <c r="J74" s="131">
        <f t="shared" si="13"/>
        <v>2</v>
      </c>
      <c r="K74" s="131">
        <f t="shared" si="13"/>
        <v>1</v>
      </c>
      <c r="L74" s="131">
        <f t="shared" si="13"/>
        <v>1</v>
      </c>
      <c r="M74" s="118"/>
      <c r="N74" s="118"/>
      <c r="O74" s="126">
        <f>IF(O72&gt;0, O72*243.903, "0")</f>
        <v>10487.829</v>
      </c>
      <c r="P74" s="132" t="s">
        <v>49</v>
      </c>
    </row>
    <row r="75" spans="1:28" ht="4.5" customHeight="1" x14ac:dyDescent="0.2">
      <c r="A75" s="120"/>
      <c r="B75" s="121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33"/>
      <c r="P75" s="123"/>
    </row>
    <row r="76" spans="1:28" x14ac:dyDescent="0.2">
      <c r="A76" s="120"/>
      <c r="B76" s="121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33"/>
      <c r="P76" s="123"/>
    </row>
  </sheetData>
  <mergeCells count="190">
    <mergeCell ref="A71:A74"/>
    <mergeCell ref="S66:S67"/>
    <mergeCell ref="T66:T67"/>
    <mergeCell ref="U66:U67"/>
    <mergeCell ref="V66:V67"/>
    <mergeCell ref="W66:W67"/>
    <mergeCell ref="X66:X67"/>
    <mergeCell ref="Y62:Y65"/>
    <mergeCell ref="Z62:Z65"/>
    <mergeCell ref="AA62:AA65"/>
    <mergeCell ref="AB62:AB65"/>
    <mergeCell ref="A66:A69"/>
    <mergeCell ref="S62:S65"/>
    <mergeCell ref="T62:T65"/>
    <mergeCell ref="U62:U65"/>
    <mergeCell ref="V62:V65"/>
    <mergeCell ref="Y66:Y67"/>
    <mergeCell ref="Z66:Z67"/>
    <mergeCell ref="AA66:AA67"/>
    <mergeCell ref="AB66:AB67"/>
    <mergeCell ref="V50:V53"/>
    <mergeCell ref="W50:W53"/>
    <mergeCell ref="Z58:Z61"/>
    <mergeCell ref="AA58:AA61"/>
    <mergeCell ref="AB58:AB61"/>
    <mergeCell ref="A61:A64"/>
    <mergeCell ref="AB54:AB57"/>
    <mergeCell ref="A56:A59"/>
    <mergeCell ref="R58:R61"/>
    <mergeCell ref="S58:S61"/>
    <mergeCell ref="T58:T61"/>
    <mergeCell ref="U58:U61"/>
    <mergeCell ref="V58:V61"/>
    <mergeCell ref="W58:W61"/>
    <mergeCell ref="X58:X61"/>
    <mergeCell ref="Y58:Y61"/>
    <mergeCell ref="V54:V57"/>
    <mergeCell ref="W54:W57"/>
    <mergeCell ref="X54:X57"/>
    <mergeCell ref="Y54:Y57"/>
    <mergeCell ref="Z54:Z57"/>
    <mergeCell ref="AA54:AA57"/>
    <mergeCell ref="W62:W65"/>
    <mergeCell ref="X62:X65"/>
    <mergeCell ref="A51:A54"/>
    <mergeCell ref="R54:R57"/>
    <mergeCell ref="S54:S57"/>
    <mergeCell ref="T54:T57"/>
    <mergeCell ref="U54:U57"/>
    <mergeCell ref="R50:R53"/>
    <mergeCell ref="S50:S53"/>
    <mergeCell ref="T50:T53"/>
    <mergeCell ref="U50:U53"/>
    <mergeCell ref="Y46:Y49"/>
    <mergeCell ref="Z46:Z49"/>
    <mergeCell ref="AA46:AA49"/>
    <mergeCell ref="AB46:AB49"/>
    <mergeCell ref="Y42:Y45"/>
    <mergeCell ref="Z42:Z45"/>
    <mergeCell ref="AA42:AA45"/>
    <mergeCell ref="AB42:AB45"/>
    <mergeCell ref="X50:X53"/>
    <mergeCell ref="Y50:Y53"/>
    <mergeCell ref="Z50:Z53"/>
    <mergeCell ref="AA50:AA53"/>
    <mergeCell ref="AB50:AB53"/>
    <mergeCell ref="A46:A49"/>
    <mergeCell ref="R46:R49"/>
    <mergeCell ref="S46:S49"/>
    <mergeCell ref="T46:T49"/>
    <mergeCell ref="U46:U49"/>
    <mergeCell ref="V46:V49"/>
    <mergeCell ref="AA38:AA41"/>
    <mergeCell ref="AB38:AB41"/>
    <mergeCell ref="A41:A44"/>
    <mergeCell ref="R42:R45"/>
    <mergeCell ref="S42:S45"/>
    <mergeCell ref="T42:T45"/>
    <mergeCell ref="U42:U45"/>
    <mergeCell ref="V42:V45"/>
    <mergeCell ref="W42:W45"/>
    <mergeCell ref="X42:X45"/>
    <mergeCell ref="U38:U41"/>
    <mergeCell ref="V38:V41"/>
    <mergeCell ref="W38:W41"/>
    <mergeCell ref="X38:X41"/>
    <mergeCell ref="Y38:Y41"/>
    <mergeCell ref="Z38:Z41"/>
    <mergeCell ref="W46:W49"/>
    <mergeCell ref="X46:X49"/>
    <mergeCell ref="AA34:AA37"/>
    <mergeCell ref="AB34:AB37"/>
    <mergeCell ref="A31:A34"/>
    <mergeCell ref="R34:R37"/>
    <mergeCell ref="S34:S37"/>
    <mergeCell ref="T34:T37"/>
    <mergeCell ref="U34:U37"/>
    <mergeCell ref="V34:V37"/>
    <mergeCell ref="A36:A39"/>
    <mergeCell ref="R38:R41"/>
    <mergeCell ref="S38:S41"/>
    <mergeCell ref="T38:T41"/>
    <mergeCell ref="W30:W33"/>
    <mergeCell ref="X30:X33"/>
    <mergeCell ref="Y30:Y33"/>
    <mergeCell ref="Z30:Z33"/>
    <mergeCell ref="AA30:AA33"/>
    <mergeCell ref="AB30:AB33"/>
    <mergeCell ref="R30:R33"/>
    <mergeCell ref="S30:S33"/>
    <mergeCell ref="T30:T33"/>
    <mergeCell ref="U30:U33"/>
    <mergeCell ref="V30:V33"/>
    <mergeCell ref="W34:W37"/>
    <mergeCell ref="X34:X37"/>
    <mergeCell ref="Y34:Y37"/>
    <mergeCell ref="Z34:Z37"/>
    <mergeCell ref="AA18:AA21"/>
    <mergeCell ref="Z22:Z25"/>
    <mergeCell ref="AA22:AA25"/>
    <mergeCell ref="AB22:AB25"/>
    <mergeCell ref="A26:A29"/>
    <mergeCell ref="R26:R29"/>
    <mergeCell ref="S26:S29"/>
    <mergeCell ref="T26:T29"/>
    <mergeCell ref="U26:U29"/>
    <mergeCell ref="V26:V29"/>
    <mergeCell ref="W26:W29"/>
    <mergeCell ref="X26:X29"/>
    <mergeCell ref="Y26:Y29"/>
    <mergeCell ref="Z26:Z29"/>
    <mergeCell ref="AA26:AA29"/>
    <mergeCell ref="AB26:AB29"/>
    <mergeCell ref="V22:V25"/>
    <mergeCell ref="W22:W25"/>
    <mergeCell ref="X22:X25"/>
    <mergeCell ref="Y22:Y25"/>
    <mergeCell ref="V18:V21"/>
    <mergeCell ref="W18:W21"/>
    <mergeCell ref="X18:X21"/>
    <mergeCell ref="Y18:Y21"/>
    <mergeCell ref="Z18:Z21"/>
    <mergeCell ref="AB10:AB13"/>
    <mergeCell ref="A11:A14"/>
    <mergeCell ref="R14:R17"/>
    <mergeCell ref="S14:S17"/>
    <mergeCell ref="T14:T17"/>
    <mergeCell ref="U14:U17"/>
    <mergeCell ref="V14:V17"/>
    <mergeCell ref="W14:W17"/>
    <mergeCell ref="X14:X17"/>
    <mergeCell ref="Y14:Y17"/>
    <mergeCell ref="Z14:Z17"/>
    <mergeCell ref="AA14:AA17"/>
    <mergeCell ref="AB14:AB17"/>
    <mergeCell ref="A16:A19"/>
    <mergeCell ref="R18:R21"/>
    <mergeCell ref="S18:S21"/>
    <mergeCell ref="T18:T21"/>
    <mergeCell ref="U18:U21"/>
    <mergeCell ref="AB18:AB21"/>
    <mergeCell ref="A21:A24"/>
    <mergeCell ref="R22:R25"/>
    <mergeCell ref="S22:S25"/>
    <mergeCell ref="T22:T25"/>
    <mergeCell ref="U22:U25"/>
    <mergeCell ref="A1:E1"/>
    <mergeCell ref="A5:B5"/>
    <mergeCell ref="A6:A9"/>
    <mergeCell ref="R6:R9"/>
    <mergeCell ref="S6:S9"/>
    <mergeCell ref="T6:T9"/>
    <mergeCell ref="AA6:AA9"/>
    <mergeCell ref="AB6:AB9"/>
    <mergeCell ref="R10:R13"/>
    <mergeCell ref="S10:S13"/>
    <mergeCell ref="T10:T13"/>
    <mergeCell ref="U10:U13"/>
    <mergeCell ref="V10:V13"/>
    <mergeCell ref="W10:W13"/>
    <mergeCell ref="X10:X13"/>
    <mergeCell ref="Y10:Y13"/>
    <mergeCell ref="U6:U9"/>
    <mergeCell ref="V6:V9"/>
    <mergeCell ref="W6:W9"/>
    <mergeCell ref="X6:X9"/>
    <mergeCell ref="Y6:Y9"/>
    <mergeCell ref="Z6:Z9"/>
    <mergeCell ref="Z10:Z13"/>
    <mergeCell ref="AA10:AA1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B84"/>
  <sheetViews>
    <sheetView zoomScale="85" zoomScaleNormal="85" workbookViewId="0">
      <pane xSplit="1" ySplit="5" topLeftCell="B34" activePane="bottomRight" state="frozen"/>
      <selection pane="topRight" activeCell="B1" sqref="B1"/>
      <selection pane="bottomLeft" activeCell="A6" sqref="A6"/>
      <selection pane="bottomRight" activeCell="A6" sqref="A6:A84"/>
    </sheetView>
  </sheetViews>
  <sheetFormatPr defaultColWidth="8.7109375" defaultRowHeight="12.75" x14ac:dyDescent="0.2"/>
  <cols>
    <col min="1" max="1" width="17.28515625" style="101" customWidth="1"/>
    <col min="2" max="2" width="8.7109375" style="101"/>
    <col min="3" max="15" width="8.7109375" style="101" customWidth="1"/>
    <col min="16" max="16" width="26.85546875" style="101" bestFit="1" customWidth="1"/>
    <col min="17" max="18" width="8.7109375" style="101" customWidth="1"/>
    <col min="19" max="27" width="7.140625" style="101" customWidth="1"/>
    <col min="28" max="28" width="8.28515625" style="101" customWidth="1"/>
    <col min="29" max="16384" width="8.7109375" style="101"/>
  </cols>
  <sheetData>
    <row r="1" spans="1:28" ht="20.25" x14ac:dyDescent="0.3">
      <c r="A1" s="258" t="s">
        <v>10</v>
      </c>
      <c r="B1" s="258"/>
      <c r="C1" s="258"/>
      <c r="D1" s="258"/>
      <c r="E1" s="258"/>
      <c r="O1" s="201"/>
    </row>
    <row r="2" spans="1:28" ht="10.5" customHeight="1" x14ac:dyDescent="0.3">
      <c r="A2" s="103"/>
      <c r="O2" s="201"/>
    </row>
    <row r="3" spans="1:28" x14ac:dyDescent="0.2">
      <c r="A3" s="104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</row>
    <row r="4" spans="1:28" x14ac:dyDescent="0.2">
      <c r="C4" s="201">
        <v>1</v>
      </c>
      <c r="D4" s="201">
        <v>2</v>
      </c>
      <c r="E4" s="201">
        <v>3</v>
      </c>
      <c r="F4" s="201">
        <v>4</v>
      </c>
      <c r="G4" s="201">
        <v>5</v>
      </c>
      <c r="H4" s="201">
        <v>6</v>
      </c>
      <c r="I4" s="201">
        <v>7</v>
      </c>
      <c r="J4" s="201">
        <v>8</v>
      </c>
      <c r="K4" s="201">
        <v>9</v>
      </c>
      <c r="L4" s="201">
        <v>10</v>
      </c>
      <c r="M4" s="201" t="s">
        <v>116</v>
      </c>
      <c r="N4" s="201" t="s">
        <v>117</v>
      </c>
      <c r="O4" s="201"/>
    </row>
    <row r="5" spans="1:28" ht="13.5" thickBot="1" x14ac:dyDescent="0.25">
      <c r="A5" s="259" t="s">
        <v>7</v>
      </c>
      <c r="B5" s="260"/>
      <c r="C5" s="105">
        <v>42745</v>
      </c>
      <c r="D5" s="105">
        <v>42752</v>
      </c>
      <c r="E5" s="105">
        <v>42759</v>
      </c>
      <c r="F5" s="105">
        <v>42766</v>
      </c>
      <c r="G5" s="105">
        <v>42773</v>
      </c>
      <c r="H5" s="105">
        <v>42787</v>
      </c>
      <c r="I5" s="105">
        <v>42794</v>
      </c>
      <c r="J5" s="105">
        <v>42801</v>
      </c>
      <c r="K5" s="105">
        <v>42808</v>
      </c>
      <c r="L5" s="105">
        <v>42815</v>
      </c>
      <c r="M5" s="105"/>
      <c r="N5" s="105">
        <v>42822</v>
      </c>
      <c r="O5" s="106" t="s">
        <v>9</v>
      </c>
      <c r="S5" s="139" t="s">
        <v>130</v>
      </c>
      <c r="T5" s="139" t="s">
        <v>131</v>
      </c>
      <c r="U5" s="139" t="s">
        <v>132</v>
      </c>
      <c r="V5" s="139" t="s">
        <v>133</v>
      </c>
      <c r="W5" s="139" t="s">
        <v>134</v>
      </c>
      <c r="X5" s="139" t="s">
        <v>135</v>
      </c>
      <c r="Y5" s="139" t="s">
        <v>136</v>
      </c>
      <c r="Z5" s="139" t="s">
        <v>137</v>
      </c>
      <c r="AA5" s="139" t="s">
        <v>138</v>
      </c>
      <c r="AB5" s="139" t="s">
        <v>139</v>
      </c>
    </row>
    <row r="6" spans="1:28" x14ac:dyDescent="0.2">
      <c r="A6" s="271" t="s">
        <v>129</v>
      </c>
      <c r="B6" s="107" t="s">
        <v>4</v>
      </c>
      <c r="C6" s="108">
        <v>9</v>
      </c>
      <c r="D6" s="108">
        <v>7</v>
      </c>
      <c r="E6" s="108">
        <v>12</v>
      </c>
      <c r="F6" s="108">
        <v>9</v>
      </c>
      <c r="G6" s="108">
        <v>12</v>
      </c>
      <c r="H6" s="108">
        <v>3</v>
      </c>
      <c r="I6" s="108">
        <v>8</v>
      </c>
      <c r="J6" s="108">
        <v>8</v>
      </c>
      <c r="K6" s="108">
        <v>8</v>
      </c>
      <c r="L6" s="108">
        <v>8</v>
      </c>
      <c r="M6" s="109"/>
      <c r="N6" s="108"/>
      <c r="O6" s="110">
        <f>SUM(C7:L7)</f>
        <v>43</v>
      </c>
      <c r="P6" s="111" t="s">
        <v>46</v>
      </c>
      <c r="R6" s="272" t="s">
        <v>129</v>
      </c>
      <c r="S6" s="241">
        <f>IF(COUNT(C7:C7) &gt; 2, SUM(C7:C7)-MIN(C7:C7)-SMALL(C7:C7,2), SUM(C7:C7))</f>
        <v>4</v>
      </c>
      <c r="T6" s="240">
        <f>IF(COUNT(C7:D7) &gt; 2, SUM(C7:D7)-MIN(C7:D7)-SMALL(C7:D7,2), SUM(C7:D7))</f>
        <v>9</v>
      </c>
      <c r="U6" s="240">
        <f>IF(COUNT(C7:E7) &gt; 2, SUM(C7:E7)-MIN(C7:E7)-SMALL(C7:E7,2), SUM(C7:E7))</f>
        <v>5</v>
      </c>
      <c r="V6" s="240">
        <f>IF(COUNT(C7:F7) &gt; 2, SUM(C7:F7)-MIN(C7:F7)-SMALL(C7:F7,2), SUM(C7:F7))</f>
        <v>9</v>
      </c>
      <c r="W6" s="240">
        <f>IF(COUNT(C7:G7) &gt; 2, SUM(C7:G7)-MIN(C7:G7)-SMALL(C7:G7,2), SUM(C7:G7))</f>
        <v>13</v>
      </c>
      <c r="X6" s="240">
        <f>IF(COUNT(C7:H7) &gt; 2, SUM(C7:H7)-MIN(C7:H7)-SMALL(C7:H7,2), SUM(C7:H7))</f>
        <v>20</v>
      </c>
      <c r="Y6" s="240">
        <f>IF(COUNT(C7:I7) &gt; 2, SUM(C7:I7)-MIN(C7:I7)-SMALL(C7:I7,2), SUM(C7:I7))</f>
        <v>24.5</v>
      </c>
      <c r="Z6" s="240">
        <f>IF(COUNT(C7:J7) &gt; 2, SUM(C7:J7)-MIN(C7:J7)-SMALL(C7:J7,2), SUM(C7:J7))</f>
        <v>29</v>
      </c>
      <c r="AA6" s="240">
        <f>IF(COUNT(C7:K7) &gt; 2, SUM(C7:K7)-MIN(C7:K7)-SMALL(C7:K7,2), SUM(C7:K7))</f>
        <v>33.5</v>
      </c>
      <c r="AB6" s="240">
        <f>IF(COUNT(C7:L7) &gt; 2, SUM(C7:L7)-MIN(C7:L7)-SMALL(C7:L7,2), SUM(C7:L7))</f>
        <v>38</v>
      </c>
    </row>
    <row r="7" spans="1:28" x14ac:dyDescent="0.2">
      <c r="A7" s="262"/>
      <c r="B7" s="112" t="s">
        <v>5</v>
      </c>
      <c r="C7" s="113">
        <v>4</v>
      </c>
      <c r="D7" s="113">
        <v>5</v>
      </c>
      <c r="E7" s="113">
        <v>2.5</v>
      </c>
      <c r="F7" s="113">
        <v>4</v>
      </c>
      <c r="G7" s="113">
        <v>2.5</v>
      </c>
      <c r="H7" s="113">
        <v>7</v>
      </c>
      <c r="I7" s="113">
        <v>4.5</v>
      </c>
      <c r="J7" s="113">
        <v>4.5</v>
      </c>
      <c r="K7" s="113">
        <v>4.5</v>
      </c>
      <c r="L7" s="113">
        <v>4.5</v>
      </c>
      <c r="M7" s="114"/>
      <c r="N7" s="114"/>
      <c r="O7" s="110">
        <f>IF(COUNT(C7:L7) &gt; 2, SUM(C7:L7)-MIN(C7:L7)-SMALL(C7:L7,2), SUM(C7:L7))</f>
        <v>38</v>
      </c>
      <c r="P7" s="115" t="s">
        <v>57</v>
      </c>
      <c r="R7" s="249"/>
      <c r="S7" s="236"/>
      <c r="T7" s="238"/>
      <c r="U7" s="238"/>
      <c r="V7" s="238"/>
      <c r="W7" s="238"/>
      <c r="X7" s="238"/>
      <c r="Y7" s="238"/>
      <c r="Z7" s="238"/>
      <c r="AA7" s="238"/>
      <c r="AB7" s="238"/>
    </row>
    <row r="8" spans="1:28" x14ac:dyDescent="0.2">
      <c r="A8" s="262"/>
      <c r="B8" s="112" t="s">
        <v>6</v>
      </c>
      <c r="C8" s="36"/>
      <c r="D8" s="36"/>
      <c r="E8" s="36"/>
      <c r="F8" s="36"/>
      <c r="G8" s="36"/>
      <c r="H8" s="36">
        <v>60</v>
      </c>
      <c r="I8" s="36"/>
      <c r="J8" s="36"/>
      <c r="K8" s="36"/>
      <c r="L8" s="36"/>
      <c r="M8" s="59"/>
      <c r="N8" s="59"/>
      <c r="O8" s="100">
        <f>SUM(C8:M8)</f>
        <v>60</v>
      </c>
      <c r="P8" s="115" t="s">
        <v>48</v>
      </c>
      <c r="R8" s="249"/>
      <c r="S8" s="236"/>
      <c r="T8" s="238"/>
      <c r="U8" s="238"/>
      <c r="V8" s="238"/>
      <c r="W8" s="238"/>
      <c r="X8" s="238"/>
      <c r="Y8" s="238"/>
      <c r="Z8" s="238"/>
      <c r="AA8" s="238"/>
      <c r="AB8" s="238"/>
    </row>
    <row r="9" spans="1:28" x14ac:dyDescent="0.2">
      <c r="A9" s="263"/>
      <c r="B9" s="116" t="s">
        <v>45</v>
      </c>
      <c r="C9" s="117">
        <f t="shared" ref="C9:L9" si="0">RANK(S6,S6:S69,0)</f>
        <v>9</v>
      </c>
      <c r="D9" s="117">
        <f t="shared" si="0"/>
        <v>8</v>
      </c>
      <c r="E9" s="117">
        <f t="shared" si="0"/>
        <v>14</v>
      </c>
      <c r="F9" s="117">
        <f t="shared" si="0"/>
        <v>12</v>
      </c>
      <c r="G9" s="117">
        <f t="shared" si="0"/>
        <v>13</v>
      </c>
      <c r="H9" s="117">
        <f t="shared" si="0"/>
        <v>10</v>
      </c>
      <c r="I9" s="117">
        <f t="shared" si="0"/>
        <v>10</v>
      </c>
      <c r="J9" s="117">
        <f t="shared" si="0"/>
        <v>9</v>
      </c>
      <c r="K9" s="117">
        <f t="shared" si="0"/>
        <v>10</v>
      </c>
      <c r="L9" s="117">
        <f t="shared" si="0"/>
        <v>9</v>
      </c>
      <c r="M9" s="118"/>
      <c r="N9" s="118"/>
      <c r="O9" s="110">
        <f>IF(O7&gt;0, O7*243.903, "0")</f>
        <v>9268.3140000000003</v>
      </c>
      <c r="P9" s="119" t="s">
        <v>49</v>
      </c>
      <c r="R9" s="249"/>
      <c r="S9" s="236"/>
      <c r="T9" s="239"/>
      <c r="U9" s="239"/>
      <c r="V9" s="239"/>
      <c r="W9" s="239"/>
      <c r="X9" s="239"/>
      <c r="Y9" s="239"/>
      <c r="Z9" s="239"/>
      <c r="AA9" s="239"/>
      <c r="AB9" s="239"/>
    </row>
    <row r="10" spans="1:28" ht="4.5" customHeight="1" x14ac:dyDescent="0.2">
      <c r="A10" s="120"/>
      <c r="B10" s="121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3"/>
      <c r="R10" s="250" t="s">
        <v>151</v>
      </c>
      <c r="S10" s="236">
        <f>IF(COUNT(C12:C12) &gt; 2, SUM(C12:C12)-MIN(C12:C12)-SMALL(C12:C12,2), SUM(C12:C12))</f>
        <v>1.5</v>
      </c>
      <c r="T10" s="237">
        <f>IF(COUNT(C12:D12) &gt; 2, SUM(C12:D12)-MIN(C12:D12)-SMALL(C12:D12,2), SUM(C12:D12))</f>
        <v>9</v>
      </c>
      <c r="U10" s="237">
        <f>IF(COUNT(C12:E12) &gt; 2, SUM(C12:E12)-MIN(C12:E12)-SMALL(C12:E12,2), SUM(C12:E12))</f>
        <v>7.5</v>
      </c>
      <c r="V10" s="237">
        <f>IF(COUNT(C12:F12) &gt; 2, SUM(C12:F12)-MIN(C12:F12)-SMALL(C12:F12,2), SUM(C12:F12))</f>
        <v>15</v>
      </c>
      <c r="W10" s="237">
        <f>IF(COUNT(C12:G12) &gt; 2, SUM(C12:G12)-MIN(C12:G12)-SMALL(C12:G12,2), SUM(C12:G12))</f>
        <v>20.5</v>
      </c>
      <c r="X10" s="237">
        <f>IF(COUNT(C12:H12) &gt; 2, SUM(C12:H12)-MIN(C12:H12)-SMALL(C12:H12,2), SUM(C12:H12))</f>
        <v>23</v>
      </c>
      <c r="Y10" s="237">
        <f>IF(COUNT(C12:I12) &gt; 2, SUM(C12:I12)-MIN(C12:I12)-SMALL(C12:I12,2), SUM(C12:I12))</f>
        <v>26</v>
      </c>
      <c r="Z10" s="237">
        <f>IF(COUNT(C12:J12) &gt; 2, SUM(C12:J12)-MIN(C12:J12)-SMALL(C12:J12,2), SUM(C12:J12))</f>
        <v>27.5</v>
      </c>
      <c r="AA10" s="237">
        <f>IF(COUNT(C12:K12) &gt; 2, SUM(C12:K12)-MIN(C12:K12)-SMALL(C12:K12,2), SUM(C12:K12))</f>
        <v>35.5</v>
      </c>
      <c r="AB10" s="237">
        <f>IF(COUNT(C12:L12) &gt; 2, SUM(C12:L12)-MIN(C12:L12)-SMALL(C12:L12,2), SUM(C12:L12))</f>
        <v>37.5</v>
      </c>
    </row>
    <row r="11" spans="1:28" x14ac:dyDescent="0.2">
      <c r="A11" s="264" t="s">
        <v>151</v>
      </c>
      <c r="B11" s="124" t="s">
        <v>4</v>
      </c>
      <c r="C11" s="125">
        <v>14</v>
      </c>
      <c r="D11" s="125">
        <v>2</v>
      </c>
      <c r="E11" s="125">
        <v>14</v>
      </c>
      <c r="F11" s="125">
        <v>2</v>
      </c>
      <c r="G11" s="125">
        <v>6</v>
      </c>
      <c r="H11" s="125">
        <v>12</v>
      </c>
      <c r="I11" s="125">
        <v>11</v>
      </c>
      <c r="J11" s="125">
        <v>15</v>
      </c>
      <c r="K11" s="125">
        <v>1</v>
      </c>
      <c r="L11" s="125">
        <v>13</v>
      </c>
      <c r="M11" s="109"/>
      <c r="N11" s="125"/>
      <c r="O11" s="126">
        <f>SUM(C12:L12)</f>
        <v>40</v>
      </c>
      <c r="P11" s="127" t="s">
        <v>46</v>
      </c>
      <c r="R11" s="250"/>
      <c r="S11" s="236"/>
      <c r="T11" s="238"/>
      <c r="U11" s="238"/>
      <c r="V11" s="238"/>
      <c r="W11" s="238"/>
      <c r="X11" s="238"/>
      <c r="Y11" s="238"/>
      <c r="Z11" s="238"/>
      <c r="AA11" s="238"/>
      <c r="AB11" s="238"/>
    </row>
    <row r="12" spans="1:28" x14ac:dyDescent="0.2">
      <c r="A12" s="265"/>
      <c r="B12" s="128" t="s">
        <v>5</v>
      </c>
      <c r="C12" s="125">
        <v>1.5</v>
      </c>
      <c r="D12" s="125">
        <v>7.5</v>
      </c>
      <c r="E12" s="125">
        <v>1.5</v>
      </c>
      <c r="F12" s="125">
        <v>7.5</v>
      </c>
      <c r="G12" s="125">
        <v>5.5</v>
      </c>
      <c r="H12" s="125">
        <v>2.5</v>
      </c>
      <c r="I12" s="125">
        <v>3</v>
      </c>
      <c r="J12" s="125">
        <v>1</v>
      </c>
      <c r="K12" s="125">
        <v>8</v>
      </c>
      <c r="L12" s="125">
        <v>2</v>
      </c>
      <c r="M12" s="109"/>
      <c r="N12" s="109"/>
      <c r="O12" s="126">
        <f>IF(COUNT(C12:L12) &gt; 2, SUM(C12:L12)-MIN(C12:L12)-SMALL(C12:L12,2), SUM(C12:L12))</f>
        <v>37.5</v>
      </c>
      <c r="P12" s="129" t="s">
        <v>57</v>
      </c>
      <c r="R12" s="250"/>
      <c r="S12" s="236"/>
      <c r="T12" s="238"/>
      <c r="U12" s="238"/>
      <c r="V12" s="238"/>
      <c r="W12" s="238"/>
      <c r="X12" s="238"/>
      <c r="Y12" s="238"/>
      <c r="Z12" s="238"/>
      <c r="AA12" s="238"/>
      <c r="AB12" s="238"/>
    </row>
    <row r="13" spans="1:28" x14ac:dyDescent="0.2">
      <c r="A13" s="265"/>
      <c r="B13" s="128" t="s">
        <v>6</v>
      </c>
      <c r="C13" s="26"/>
      <c r="D13" s="26">
        <v>100</v>
      </c>
      <c r="E13" s="26"/>
      <c r="F13" s="26">
        <v>80</v>
      </c>
      <c r="G13" s="26"/>
      <c r="H13" s="26"/>
      <c r="I13" s="26"/>
      <c r="J13" s="26"/>
      <c r="K13" s="26">
        <v>110</v>
      </c>
      <c r="L13" s="26"/>
      <c r="M13" s="38"/>
      <c r="N13" s="38"/>
      <c r="O13" s="99">
        <f>SUM(C13:M13)</f>
        <v>290</v>
      </c>
      <c r="P13" s="129" t="s">
        <v>48</v>
      </c>
      <c r="R13" s="250"/>
      <c r="S13" s="236"/>
      <c r="T13" s="239"/>
      <c r="U13" s="239"/>
      <c r="V13" s="239"/>
      <c r="W13" s="239"/>
      <c r="X13" s="239"/>
      <c r="Y13" s="239"/>
      <c r="Z13" s="239"/>
      <c r="AA13" s="239"/>
      <c r="AB13" s="239"/>
    </row>
    <row r="14" spans="1:28" x14ac:dyDescent="0.2">
      <c r="A14" s="266"/>
      <c r="B14" s="130" t="s">
        <v>45</v>
      </c>
      <c r="C14" s="131">
        <f t="shared" ref="C14:L14" si="1">RANK(S10,S6:S69,0)</f>
        <v>14</v>
      </c>
      <c r="D14" s="131">
        <f t="shared" si="1"/>
        <v>8</v>
      </c>
      <c r="E14" s="131">
        <f t="shared" si="1"/>
        <v>4</v>
      </c>
      <c r="F14" s="131">
        <f t="shared" si="1"/>
        <v>3</v>
      </c>
      <c r="G14" s="131">
        <f t="shared" si="1"/>
        <v>5</v>
      </c>
      <c r="H14" s="131">
        <f t="shared" si="1"/>
        <v>8</v>
      </c>
      <c r="I14" s="131">
        <f t="shared" si="1"/>
        <v>9</v>
      </c>
      <c r="J14" s="131">
        <f t="shared" si="1"/>
        <v>10</v>
      </c>
      <c r="K14" s="131">
        <f t="shared" si="1"/>
        <v>8</v>
      </c>
      <c r="L14" s="131">
        <f t="shared" si="1"/>
        <v>10</v>
      </c>
      <c r="M14" s="118"/>
      <c r="N14" s="118"/>
      <c r="O14" s="126">
        <f>IF(O12&gt;0, O12*243.903, "0")</f>
        <v>9146.3624999999993</v>
      </c>
      <c r="P14" s="132" t="s">
        <v>49</v>
      </c>
      <c r="R14" s="285" t="s">
        <v>173</v>
      </c>
      <c r="S14" s="236">
        <f>IF(COUNT(C17:C17) &gt; 2, SUM(C17:C17)-MIN(C17:C17)-SMALL(C17:C17,2), SUM(C17:C17))</f>
        <v>0.5</v>
      </c>
      <c r="T14" s="237">
        <f>IF(COUNT(C17:D17) &gt; 2, SUM(C17:D17)-MIN(C17:D17)-SMALL(C17:D17,2), SUM(C17:D17))</f>
        <v>6.5</v>
      </c>
      <c r="U14" s="237">
        <f>IF(COUNT(C17:E17) &gt; 2, SUM(C17:E17)-MIN(C17:E17)-SMALL(C17:E17,2), SUM(C17:E17))</f>
        <v>6</v>
      </c>
      <c r="V14" s="237">
        <f>IF(COUNT(C17:F17) &gt; 2, SUM(C17:F17)-MIN(C17:F17)-SMALL(C17:F17,2), SUM(C17:F17))</f>
        <v>9</v>
      </c>
      <c r="W14" s="237">
        <f>IF(COUNT(C17:G17) &gt; 2, SUM(C17:G17)-MIN(C17:G17)-SMALL(C17:G17,2), SUM(C17:G17))</f>
        <v>16.5</v>
      </c>
      <c r="X14" s="237">
        <f>IF(COUNT(C17:H17) &gt; 2, SUM(C17:H17)-MIN(C17:H17)-SMALL(C17:H17,2), SUM(C17:H17))</f>
        <v>23</v>
      </c>
      <c r="Y14" s="237">
        <f>IF(COUNT(C17:I17) &gt; 2, SUM(C17:I17)-MIN(C17:I17)-SMALL(C17:I17,2), SUM(C17:I17))</f>
        <v>30</v>
      </c>
      <c r="Z14" s="237">
        <f>IF(COUNT(C17:J17) &gt; 2, SUM(C17:J17)-MIN(C17:J17)-SMALL(C17:J17,2), SUM(C17:J17))</f>
        <v>35.5</v>
      </c>
      <c r="AA14" s="237">
        <f>IF(COUNT(C17:K17) &gt; 2, SUM(C17:K17)-MIN(C17:K17)-SMALL(C17:K17,2), SUM(C17:K17))</f>
        <v>38</v>
      </c>
      <c r="AB14" s="237">
        <f>IF(COUNT(C17:L17) &gt; 2, SUM(C17:L17)-MIN(C17:L17)-SMALL(C17:L17,2), SUM(C17:L17))</f>
        <v>44.5</v>
      </c>
    </row>
    <row r="15" spans="1:28" ht="4.5" customHeight="1" x14ac:dyDescent="0.2">
      <c r="A15" s="120"/>
      <c r="B15" s="121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33"/>
      <c r="P15" s="123"/>
      <c r="R15" s="286"/>
      <c r="S15" s="236"/>
      <c r="T15" s="238"/>
      <c r="U15" s="238"/>
      <c r="V15" s="238"/>
      <c r="W15" s="238"/>
      <c r="X15" s="238"/>
      <c r="Y15" s="238"/>
      <c r="Z15" s="238"/>
      <c r="AA15" s="238"/>
      <c r="AB15" s="238"/>
    </row>
    <row r="16" spans="1:28" x14ac:dyDescent="0.2">
      <c r="A16" s="261" t="s">
        <v>173</v>
      </c>
      <c r="B16" s="107" t="s">
        <v>4</v>
      </c>
      <c r="C16" s="108">
        <v>16</v>
      </c>
      <c r="D16" s="108">
        <v>5</v>
      </c>
      <c r="E16" s="108">
        <v>13</v>
      </c>
      <c r="F16" s="108">
        <v>11</v>
      </c>
      <c r="G16" s="108">
        <v>2</v>
      </c>
      <c r="H16" s="108">
        <v>4</v>
      </c>
      <c r="I16" s="108">
        <v>3</v>
      </c>
      <c r="J16" s="108">
        <v>6</v>
      </c>
      <c r="K16" s="108">
        <v>12</v>
      </c>
      <c r="L16" s="108">
        <v>4</v>
      </c>
      <c r="M16" s="109"/>
      <c r="N16" s="108"/>
      <c r="O16" s="110">
        <f>SUM(C17:L17)</f>
        <v>47</v>
      </c>
      <c r="P16" s="111" t="s">
        <v>46</v>
      </c>
      <c r="R16" s="286"/>
      <c r="S16" s="236"/>
      <c r="T16" s="238"/>
      <c r="U16" s="238"/>
      <c r="V16" s="238"/>
      <c r="W16" s="238"/>
      <c r="X16" s="238"/>
      <c r="Y16" s="238"/>
      <c r="Z16" s="238"/>
      <c r="AA16" s="238"/>
      <c r="AB16" s="238"/>
    </row>
    <row r="17" spans="1:28" x14ac:dyDescent="0.2">
      <c r="A17" s="262"/>
      <c r="B17" s="112" t="s">
        <v>5</v>
      </c>
      <c r="C17" s="113">
        <v>0.5</v>
      </c>
      <c r="D17" s="113">
        <v>6</v>
      </c>
      <c r="E17" s="113">
        <v>2</v>
      </c>
      <c r="F17" s="113">
        <v>3</v>
      </c>
      <c r="G17" s="113">
        <v>7.5</v>
      </c>
      <c r="H17" s="113">
        <v>6.5</v>
      </c>
      <c r="I17" s="113">
        <v>7</v>
      </c>
      <c r="J17" s="113">
        <v>5.5</v>
      </c>
      <c r="K17" s="113">
        <v>2.5</v>
      </c>
      <c r="L17" s="113">
        <v>6.5</v>
      </c>
      <c r="M17" s="114"/>
      <c r="N17" s="114"/>
      <c r="O17" s="110">
        <f>IF(COUNT(C17:L17) &gt; 2, SUM(C17:L17)-MIN(C17:L17)-SMALL(C17:L17,2), SUM(C17:L17))</f>
        <v>44.5</v>
      </c>
      <c r="P17" s="115" t="s">
        <v>57</v>
      </c>
      <c r="R17" s="287"/>
      <c r="S17" s="236"/>
      <c r="T17" s="239"/>
      <c r="U17" s="239"/>
      <c r="V17" s="239"/>
      <c r="W17" s="239"/>
      <c r="X17" s="239"/>
      <c r="Y17" s="239"/>
      <c r="Z17" s="239"/>
      <c r="AA17" s="239"/>
      <c r="AB17" s="239"/>
    </row>
    <row r="18" spans="1:28" x14ac:dyDescent="0.2">
      <c r="A18" s="262"/>
      <c r="B18" s="112" t="s">
        <v>6</v>
      </c>
      <c r="C18" s="36"/>
      <c r="D18" s="36"/>
      <c r="E18" s="36"/>
      <c r="F18" s="36"/>
      <c r="G18" s="36">
        <v>80</v>
      </c>
      <c r="H18" s="36">
        <v>30</v>
      </c>
      <c r="I18" s="36">
        <v>60</v>
      </c>
      <c r="J18" s="36"/>
      <c r="K18" s="36"/>
      <c r="L18" s="36">
        <v>30</v>
      </c>
      <c r="M18" s="59"/>
      <c r="N18" s="59"/>
      <c r="O18" s="100">
        <f>SUM(C18:M18)</f>
        <v>200</v>
      </c>
      <c r="P18" s="115" t="s">
        <v>48</v>
      </c>
      <c r="R18" s="288" t="s">
        <v>174</v>
      </c>
      <c r="S18" s="236">
        <f>IF(COUNT(C22:C22) &gt; 2, SUM(C22:C22)-MIN(C22:C22)-SMALL(C22:C22,2), SUM(C22:C22))</f>
        <v>6.5</v>
      </c>
      <c r="T18" s="237">
        <f>IF(COUNT(C22:D22) &gt; 2, SUM(C22:D22)-MIN(C22:D22)-SMALL(C22:D22,2), SUM(C22:D22))</f>
        <v>8</v>
      </c>
      <c r="U18" s="237">
        <f>IF(COUNT(C22:E22) &gt; 2, SUM(C22:E22)-MIN(C22:E22)-SMALL(C22:E22,2), SUM(C22:E22))</f>
        <v>6.5</v>
      </c>
      <c r="V18" s="237">
        <f>IF(COUNT(C22:F22) &gt; 2, SUM(C22:F22)-MIN(C22:F22)-SMALL(C22:F22,2), SUM(C22:F22))</f>
        <v>8</v>
      </c>
      <c r="W18" s="237">
        <f>IF(COUNT(C22:G22) &gt; 2, SUM(C22:G22)-MIN(C22:G22)-SMALL(C22:G22,2), SUM(C22:G22))</f>
        <v>8</v>
      </c>
      <c r="X18" s="237">
        <f>IF(COUNT(C22:H22) &gt; 2, SUM(C22:H22)-MIN(C22:H22)-SMALL(C22:H22,2), SUM(C22:H22))</f>
        <v>8</v>
      </c>
      <c r="Y18" s="237">
        <f>IF(COUNT(C22:I22) &gt; 2, SUM(C22:I22)-MIN(C22:I22)-SMALL(C22:I22,2), SUM(C22:I22))</f>
        <v>8</v>
      </c>
      <c r="Z18" s="237">
        <f>IF(COUNT(C22:J22) &gt; 2, SUM(C22:J22)-MIN(C22:J22)-SMALL(C22:J22,2), SUM(C22:J22))</f>
        <v>8</v>
      </c>
      <c r="AA18" s="237">
        <f>IF(COUNT(C22:K22) &gt; 2, SUM(C22:K22)-MIN(C22:K22)-SMALL(C22:K22,2), SUM(C22:K22))</f>
        <v>8</v>
      </c>
      <c r="AB18" s="237">
        <f>IF(COUNT(C22:L22) &gt; 2, SUM(C22:L22)-MIN(C22:L22)-SMALL(C22:L22,2), SUM(C22:L22))</f>
        <v>8</v>
      </c>
    </row>
    <row r="19" spans="1:28" x14ac:dyDescent="0.2">
      <c r="A19" s="263"/>
      <c r="B19" s="116" t="s">
        <v>45</v>
      </c>
      <c r="C19" s="117">
        <f t="shared" ref="C19:L19" si="2">RANK(S14,S6:S69,0)</f>
        <v>16</v>
      </c>
      <c r="D19" s="117">
        <f t="shared" si="2"/>
        <v>12</v>
      </c>
      <c r="E19" s="117">
        <f t="shared" si="2"/>
        <v>11</v>
      </c>
      <c r="F19" s="117">
        <f t="shared" si="2"/>
        <v>12</v>
      </c>
      <c r="G19" s="117">
        <f t="shared" si="2"/>
        <v>9</v>
      </c>
      <c r="H19" s="117">
        <f t="shared" si="2"/>
        <v>8</v>
      </c>
      <c r="I19" s="117">
        <f t="shared" si="2"/>
        <v>7</v>
      </c>
      <c r="J19" s="117">
        <f t="shared" si="2"/>
        <v>5</v>
      </c>
      <c r="K19" s="117">
        <f t="shared" si="2"/>
        <v>7</v>
      </c>
      <c r="L19" s="117">
        <f t="shared" si="2"/>
        <v>5</v>
      </c>
      <c r="M19" s="118"/>
      <c r="N19" s="118"/>
      <c r="O19" s="110">
        <f>IF(O17&gt;0, O17*243.903, "0")</f>
        <v>10853.683499999999</v>
      </c>
      <c r="P19" s="119" t="s">
        <v>49</v>
      </c>
      <c r="R19" s="289"/>
      <c r="S19" s="236"/>
      <c r="T19" s="238"/>
      <c r="U19" s="238"/>
      <c r="V19" s="238"/>
      <c r="W19" s="238"/>
      <c r="X19" s="238"/>
      <c r="Y19" s="238"/>
      <c r="Z19" s="238"/>
      <c r="AA19" s="238"/>
      <c r="AB19" s="238"/>
    </row>
    <row r="20" spans="1:28" ht="4.5" customHeight="1" x14ac:dyDescent="0.2">
      <c r="A20" s="120"/>
      <c r="B20" s="121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33"/>
      <c r="P20" s="123"/>
      <c r="R20" s="289"/>
      <c r="S20" s="236"/>
      <c r="T20" s="238"/>
      <c r="U20" s="238"/>
      <c r="V20" s="238"/>
      <c r="W20" s="238"/>
      <c r="X20" s="238"/>
      <c r="Y20" s="238"/>
      <c r="Z20" s="238"/>
      <c r="AA20" s="238"/>
      <c r="AB20" s="238"/>
    </row>
    <row r="21" spans="1:28" x14ac:dyDescent="0.2">
      <c r="A21" s="264" t="s">
        <v>174</v>
      </c>
      <c r="B21" s="124" t="s">
        <v>4</v>
      </c>
      <c r="C21" s="125">
        <v>4</v>
      </c>
      <c r="D21" s="125">
        <v>14</v>
      </c>
      <c r="E21" s="125">
        <v>0</v>
      </c>
      <c r="F21" s="125">
        <v>0</v>
      </c>
      <c r="G21" s="125">
        <v>0</v>
      </c>
      <c r="H21" s="125">
        <v>0</v>
      </c>
      <c r="I21" s="125">
        <v>0</v>
      </c>
      <c r="J21" s="125">
        <v>0</v>
      </c>
      <c r="K21" s="125">
        <v>0</v>
      </c>
      <c r="L21" s="125">
        <v>0</v>
      </c>
      <c r="M21" s="109"/>
      <c r="N21" s="125"/>
      <c r="O21" s="126">
        <f>SUM(C22:L22)</f>
        <v>8</v>
      </c>
      <c r="P21" s="127" t="s">
        <v>46</v>
      </c>
      <c r="R21" s="290"/>
      <c r="S21" s="236"/>
      <c r="T21" s="239"/>
      <c r="U21" s="239"/>
      <c r="V21" s="239"/>
      <c r="W21" s="239"/>
      <c r="X21" s="239"/>
      <c r="Y21" s="239"/>
      <c r="Z21" s="239"/>
      <c r="AA21" s="239"/>
      <c r="AB21" s="239"/>
    </row>
    <row r="22" spans="1:28" x14ac:dyDescent="0.2">
      <c r="A22" s="265"/>
      <c r="B22" s="128" t="s">
        <v>5</v>
      </c>
      <c r="C22" s="134">
        <v>6.5</v>
      </c>
      <c r="D22" s="134">
        <v>1.5</v>
      </c>
      <c r="E22" s="134">
        <v>0</v>
      </c>
      <c r="F22" s="134">
        <v>0</v>
      </c>
      <c r="G22" s="134">
        <v>0</v>
      </c>
      <c r="H22" s="134">
        <v>0</v>
      </c>
      <c r="I22" s="134">
        <v>0</v>
      </c>
      <c r="J22" s="134">
        <v>0</v>
      </c>
      <c r="K22" s="134">
        <v>0</v>
      </c>
      <c r="L22" s="134">
        <v>0</v>
      </c>
      <c r="M22" s="114"/>
      <c r="N22" s="114"/>
      <c r="O22" s="126">
        <f>IF(COUNT(C22:L22) &gt; 2, SUM(C22:L22)-MIN(C22:L22)-SMALL(C22:L22,2), SUM(C22:L22))</f>
        <v>8</v>
      </c>
      <c r="P22" s="129" t="s">
        <v>57</v>
      </c>
      <c r="R22" s="282" t="s">
        <v>157</v>
      </c>
      <c r="S22" s="236">
        <f>IF(COUNT(C27:C27) &gt; 2, SUM(C27:C27)-MIN(C27:C27)-SMALL(C27:C27,2), SUM(C27:C27))</f>
        <v>2.5</v>
      </c>
      <c r="T22" s="237">
        <f>IF(COUNT(C27:D27) &gt; 2, SUM(C27:D27)-MIN(C27:D27)-SMALL(C27:D27,2), SUM(C27:D27))</f>
        <v>3.5</v>
      </c>
      <c r="U22" s="237">
        <f>IF(COUNT(C27:E27) &gt; 2, SUM(C27:E27)-MIN(C27:E27)-SMALL(C27:E27,2), SUM(C27:E27))</f>
        <v>3</v>
      </c>
      <c r="V22" s="237">
        <f>IF(COUNT(C27:F27) &gt; 2, SUM(C27:F27)-MIN(C27:F27)-SMALL(C27:F27,2), SUM(C27:F27))</f>
        <v>8</v>
      </c>
      <c r="W22" s="237">
        <f>IF(COUNT(C27:G27) &gt; 2, SUM(C27:G27)-MIN(C27:G27)-SMALL(C27:G27,2), SUM(C27:G27))</f>
        <v>12</v>
      </c>
      <c r="X22" s="237">
        <f>IF(COUNT(C27:H27) &gt; 2, SUM(C27:H27)-MIN(C27:H27)-SMALL(C27:H27,2), SUM(C27:H27))</f>
        <v>16</v>
      </c>
      <c r="Y22" s="237">
        <f>IF(COUNT(C27:I27) &gt; 2, SUM(C27:I27)-MIN(C27:I27)-SMALL(C27:I27,2), SUM(C27:I27))</f>
        <v>18.5</v>
      </c>
      <c r="Z22" s="237">
        <f>IF(COUNT(C27:J27) &gt; 2, SUM(C27:J27)-MIN(C27:J27)-SMALL(C27:J27,2), SUM(C27:J27))</f>
        <v>22</v>
      </c>
      <c r="AA22" s="237">
        <f>IF(COUNT(C27:K27) &gt; 2, SUM(C27:K27)-MIN(C27:K27)-SMALL(C27:K27,2), SUM(C27:K27))</f>
        <v>29</v>
      </c>
      <c r="AB22" s="237">
        <f>IF(COUNT(C27:L27) &gt; 2, SUM(C27:L27)-MIN(C27:L27)-SMALL(C27:L27,2), SUM(C27:L27))</f>
        <v>32</v>
      </c>
    </row>
    <row r="23" spans="1:28" x14ac:dyDescent="0.2">
      <c r="A23" s="265"/>
      <c r="B23" s="128" t="s">
        <v>6</v>
      </c>
      <c r="C23" s="26">
        <v>30</v>
      </c>
      <c r="D23" s="26"/>
      <c r="E23" s="26"/>
      <c r="F23" s="26"/>
      <c r="G23" s="26"/>
      <c r="H23" s="26"/>
      <c r="I23" s="26"/>
      <c r="J23" s="26"/>
      <c r="K23" s="26"/>
      <c r="L23" s="26"/>
      <c r="M23" s="38"/>
      <c r="N23" s="38"/>
      <c r="O23" s="99">
        <f>SUM(C23:M23)</f>
        <v>30</v>
      </c>
      <c r="P23" s="129" t="s">
        <v>48</v>
      </c>
      <c r="R23" s="283"/>
      <c r="S23" s="236"/>
      <c r="T23" s="238"/>
      <c r="U23" s="238"/>
      <c r="V23" s="238"/>
      <c r="W23" s="238"/>
      <c r="X23" s="238"/>
      <c r="Y23" s="238"/>
      <c r="Z23" s="238"/>
      <c r="AA23" s="238"/>
      <c r="AB23" s="238"/>
    </row>
    <row r="24" spans="1:28" x14ac:dyDescent="0.2">
      <c r="A24" s="266"/>
      <c r="B24" s="130" t="s">
        <v>45</v>
      </c>
      <c r="C24" s="131">
        <f t="shared" ref="C24:L24" si="3">RANK(S18,S6:S69,0)</f>
        <v>4</v>
      </c>
      <c r="D24" s="131">
        <f t="shared" si="3"/>
        <v>10</v>
      </c>
      <c r="E24" s="131">
        <f t="shared" si="3"/>
        <v>9</v>
      </c>
      <c r="F24" s="131">
        <f t="shared" si="3"/>
        <v>14</v>
      </c>
      <c r="G24" s="131">
        <f t="shared" si="3"/>
        <v>15</v>
      </c>
      <c r="H24" s="131">
        <f t="shared" si="3"/>
        <v>16</v>
      </c>
      <c r="I24" s="131">
        <f t="shared" si="3"/>
        <v>16</v>
      </c>
      <c r="J24" s="131">
        <f t="shared" si="3"/>
        <v>16</v>
      </c>
      <c r="K24" s="131">
        <f t="shared" si="3"/>
        <v>16</v>
      </c>
      <c r="L24" s="131">
        <f t="shared" si="3"/>
        <v>16</v>
      </c>
      <c r="M24" s="118"/>
      <c r="N24" s="118"/>
      <c r="O24" s="126">
        <f>IF(O22&gt;0, O22*243.903, "0")</f>
        <v>1951.2239999999999</v>
      </c>
      <c r="P24" s="132" t="s">
        <v>49</v>
      </c>
      <c r="R24" s="283"/>
      <c r="S24" s="236"/>
      <c r="T24" s="238"/>
      <c r="U24" s="238"/>
      <c r="V24" s="238"/>
      <c r="W24" s="238"/>
      <c r="X24" s="238"/>
      <c r="Y24" s="238"/>
      <c r="Z24" s="238"/>
      <c r="AA24" s="238"/>
      <c r="AB24" s="238"/>
    </row>
    <row r="25" spans="1:28" ht="4.5" customHeight="1" x14ac:dyDescent="0.2">
      <c r="A25" s="120"/>
      <c r="B25" s="121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33"/>
      <c r="P25" s="123"/>
      <c r="R25" s="284"/>
      <c r="S25" s="236"/>
      <c r="T25" s="239"/>
      <c r="U25" s="239"/>
      <c r="V25" s="239"/>
      <c r="W25" s="239"/>
      <c r="X25" s="239"/>
      <c r="Y25" s="239"/>
      <c r="Z25" s="239"/>
      <c r="AA25" s="239"/>
      <c r="AB25" s="239"/>
    </row>
    <row r="26" spans="1:28" x14ac:dyDescent="0.2">
      <c r="A26" s="255" t="s">
        <v>157</v>
      </c>
      <c r="B26" s="107" t="s">
        <v>4</v>
      </c>
      <c r="C26" s="108">
        <v>12</v>
      </c>
      <c r="D26" s="108">
        <v>15</v>
      </c>
      <c r="E26" s="108">
        <v>11</v>
      </c>
      <c r="F26" s="108">
        <v>7</v>
      </c>
      <c r="G26" s="108">
        <v>9</v>
      </c>
      <c r="H26" s="108">
        <v>9</v>
      </c>
      <c r="I26" s="108">
        <v>12</v>
      </c>
      <c r="J26" s="108">
        <v>10</v>
      </c>
      <c r="K26" s="108">
        <v>3</v>
      </c>
      <c r="L26" s="108">
        <v>11</v>
      </c>
      <c r="M26" s="109"/>
      <c r="N26" s="108"/>
      <c r="O26" s="110">
        <f>SUM(C27:L27)</f>
        <v>35.5</v>
      </c>
      <c r="P26" s="111" t="s">
        <v>46</v>
      </c>
      <c r="R26" s="244" t="s">
        <v>123</v>
      </c>
      <c r="S26" s="237">
        <f>IF(COUNT(C32:C32) &gt; 2, SUM(C32:C32)-MIN(C32:C32)-SMALL(C32:C32,2), SUM(C32:C32))</f>
        <v>4.5</v>
      </c>
      <c r="T26" s="237">
        <f>IF(COUNT(C32:D32) &gt; 2, SUM(C32:D32)-MIN(C32:D32)-SMALL(C32:D32,2), SUM(C32:D32))</f>
        <v>11</v>
      </c>
      <c r="U26" s="237">
        <f>IF(COUNT(C32:E32) &gt; 2, SUM(C32:E32)-MIN(C32:E32)-SMALL(C32:E32,2), SUM(C32:E32))</f>
        <v>6.5</v>
      </c>
      <c r="V26" s="237">
        <f>IF(COUNT(C32:F32) &gt; 2, SUM(C32:F32)-MIN(C32:F32)-SMALL(C32:F32,2), SUM(C32:F32))</f>
        <v>11</v>
      </c>
      <c r="W26" s="237">
        <f>IF(COUNT(C32:G32) &gt; 2, SUM(C32:G32)-MIN(C32:G32)-SMALL(C32:G32,2), SUM(C32:G32))</f>
        <v>19</v>
      </c>
      <c r="X26" s="237">
        <f>IF(COUNT(C32:H32) &gt; 2, SUM(C32:H32)-MIN(C32:H32)-SMALL(C32:H32,2), SUM(C32:H32))</f>
        <v>27</v>
      </c>
      <c r="Y26" s="237">
        <f>IF(COUNT(C32:I32) &gt; 2, SUM(C32:I32)-MIN(C32:I32)-SMALL(C32:I32,2), SUM(C32:I32))</f>
        <v>32.5</v>
      </c>
      <c r="Z26" s="237">
        <f>IF(COUNT(C32:J32) &gt; 2, SUM(C32:J32)-MIN(C32:J32)-SMALL(C32:J32,2), SUM(C32:J32))</f>
        <v>40.5</v>
      </c>
      <c r="AA26" s="237">
        <f>IF(COUNT(C32:K32) &gt; 2, SUM(C32:K32)-MIN(C32:K32)-SMALL(C32:K32,2), SUM(C32:K32))</f>
        <v>45</v>
      </c>
      <c r="AB26" s="237">
        <f>IF(COUNT(C32:L32) &gt; 2, SUM(C32:L32)-MIN(C32:L32)-SMALL(C32:L32,2), SUM(C32:L32))</f>
        <v>52</v>
      </c>
    </row>
    <row r="27" spans="1:28" x14ac:dyDescent="0.2">
      <c r="A27" s="256"/>
      <c r="B27" s="112" t="s">
        <v>5</v>
      </c>
      <c r="C27" s="108">
        <v>2.5</v>
      </c>
      <c r="D27" s="108">
        <v>1</v>
      </c>
      <c r="E27" s="108">
        <v>3</v>
      </c>
      <c r="F27" s="108">
        <v>5</v>
      </c>
      <c r="G27" s="108">
        <v>4</v>
      </c>
      <c r="H27" s="108">
        <v>4</v>
      </c>
      <c r="I27" s="108">
        <v>2.5</v>
      </c>
      <c r="J27" s="108">
        <v>3.5</v>
      </c>
      <c r="K27" s="108">
        <v>7</v>
      </c>
      <c r="L27" s="108">
        <v>3</v>
      </c>
      <c r="M27" s="109"/>
      <c r="N27" s="109"/>
      <c r="O27" s="110">
        <f>IF(COUNT(C27:L27) &gt; 2, SUM(C27:L27)-MIN(C27:L27)-SMALL(C27:L27,2), SUM(C27:L27))</f>
        <v>32</v>
      </c>
      <c r="P27" s="115" t="s">
        <v>57</v>
      </c>
      <c r="R27" s="245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</row>
    <row r="28" spans="1:28" x14ac:dyDescent="0.2">
      <c r="A28" s="256"/>
      <c r="B28" s="112" t="s">
        <v>6</v>
      </c>
      <c r="C28" s="36"/>
      <c r="D28" s="36"/>
      <c r="E28" s="36"/>
      <c r="F28" s="36"/>
      <c r="G28" s="36"/>
      <c r="H28" s="36"/>
      <c r="I28" s="36"/>
      <c r="J28" s="36"/>
      <c r="K28" s="36">
        <v>60</v>
      </c>
      <c r="L28" s="36"/>
      <c r="M28" s="59"/>
      <c r="N28" s="59"/>
      <c r="O28" s="100">
        <f>SUM(C28:M28)</f>
        <v>60</v>
      </c>
      <c r="P28" s="115" t="s">
        <v>48</v>
      </c>
      <c r="R28" s="245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</row>
    <row r="29" spans="1:28" x14ac:dyDescent="0.2">
      <c r="A29" s="257"/>
      <c r="B29" s="116" t="s">
        <v>45</v>
      </c>
      <c r="C29" s="117">
        <f t="shared" ref="C29:L29" si="4">RANK(S22,S6:S69,0)</f>
        <v>12</v>
      </c>
      <c r="D29" s="117">
        <f t="shared" si="4"/>
        <v>14</v>
      </c>
      <c r="E29" s="117">
        <f t="shared" si="4"/>
        <v>16</v>
      </c>
      <c r="F29" s="117">
        <f t="shared" si="4"/>
        <v>14</v>
      </c>
      <c r="G29" s="117">
        <f t="shared" si="4"/>
        <v>14</v>
      </c>
      <c r="H29" s="117">
        <f t="shared" si="4"/>
        <v>14</v>
      </c>
      <c r="I29" s="117">
        <f t="shared" si="4"/>
        <v>13</v>
      </c>
      <c r="J29" s="117">
        <f t="shared" si="4"/>
        <v>13</v>
      </c>
      <c r="K29" s="117">
        <f t="shared" si="4"/>
        <v>12</v>
      </c>
      <c r="L29" s="117">
        <f t="shared" si="4"/>
        <v>12</v>
      </c>
      <c r="M29" s="118"/>
      <c r="N29" s="118"/>
      <c r="O29" s="110">
        <f>IF(O27&gt;0, O27*243.903, "0")</f>
        <v>7804.8959999999997</v>
      </c>
      <c r="P29" s="119" t="s">
        <v>49</v>
      </c>
      <c r="R29" s="246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</row>
    <row r="30" spans="1:28" ht="4.5" customHeight="1" x14ac:dyDescent="0.2">
      <c r="A30" s="120"/>
      <c r="B30" s="121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33"/>
      <c r="P30" s="123"/>
      <c r="R30" s="282" t="s">
        <v>149</v>
      </c>
      <c r="S30" s="236">
        <f>IF(COUNT(C37:C37) &gt; 2, SUM(C37:C37)-MIN(C37:C37)-SMALL(C37:C37,2), SUM(C37:C37))</f>
        <v>7.5</v>
      </c>
      <c r="T30" s="237">
        <f>IF(COUNT(C37:D37) &gt; 2, SUM(C37:D37)-MIN(C37:D37)-SMALL(C37:D37,2), SUM(C37:D37))</f>
        <v>12</v>
      </c>
      <c r="U30" s="237">
        <f>IF(COUNT(C37:E37) &gt; 2, SUM(C37:E37)-MIN(C37:E37)-SMALL(C37:E37,2), SUM(C37:E37))</f>
        <v>8</v>
      </c>
      <c r="V30" s="237">
        <f>IF(COUNT(C37:F37) &gt; 2, SUM(C37:F37)-MIN(C37:F37)-SMALL(C37:F37,2), SUM(C37:F37))</f>
        <v>15.5</v>
      </c>
      <c r="W30" s="237">
        <f>IF(COUNT(C37:G37) &gt; 2, SUM(C37:G37)-MIN(C37:G37)-SMALL(C37:G37,2), SUM(C37:G37))</f>
        <v>21.5</v>
      </c>
      <c r="X30" s="237">
        <f>IF(COUNT(C37:H37) &gt; 2, SUM(C37:H37)-MIN(C37:H37)-SMALL(C37:H37,2), SUM(C37:H37))</f>
        <v>29</v>
      </c>
      <c r="Y30" s="237">
        <f>IF(COUNT(C37:I37) &gt; 2, SUM(C37:I37)-MIN(C37:I37)-SMALL(C37:I37,2), SUM(C37:I37))</f>
        <v>34</v>
      </c>
      <c r="Z30" s="237">
        <f>IF(COUNT(C37:J37) &gt; 2, SUM(C37:J37)-MIN(C37:J37)-SMALL(C37:J37,2), SUM(C37:J37))</f>
        <v>41.5</v>
      </c>
      <c r="AA30" s="237">
        <f>IF(COUNT(C37:K37) &gt; 2, SUM(C37:K37)-MIN(C37:K37)-SMALL(C37:K37,2), SUM(C37:K37))</f>
        <v>47</v>
      </c>
      <c r="AB30" s="237">
        <f>IF(COUNT(C37:L37) &gt; 2, SUM(C37:L37)-MIN(C37:L37)-SMALL(C37:L37,2), SUM(C37:L37))</f>
        <v>53</v>
      </c>
    </row>
    <row r="31" spans="1:28" x14ac:dyDescent="0.2">
      <c r="A31" s="252" t="s">
        <v>123</v>
      </c>
      <c r="B31" s="124" t="s">
        <v>4</v>
      </c>
      <c r="C31" s="125">
        <v>8</v>
      </c>
      <c r="D31" s="125">
        <v>4</v>
      </c>
      <c r="E31" s="125">
        <v>8</v>
      </c>
      <c r="F31" s="125">
        <v>13</v>
      </c>
      <c r="G31" s="125">
        <v>1</v>
      </c>
      <c r="H31" s="125">
        <v>1</v>
      </c>
      <c r="I31" s="125">
        <v>6</v>
      </c>
      <c r="J31" s="125">
        <v>1</v>
      </c>
      <c r="K31" s="125">
        <v>13</v>
      </c>
      <c r="L31" s="125">
        <v>3</v>
      </c>
      <c r="M31" s="109"/>
      <c r="N31" s="125"/>
      <c r="O31" s="126">
        <f>SUM(C32:L32)</f>
        <v>56</v>
      </c>
      <c r="P31" s="127" t="s">
        <v>46</v>
      </c>
      <c r="R31" s="283"/>
      <c r="S31" s="236"/>
      <c r="T31" s="238"/>
      <c r="U31" s="238"/>
      <c r="V31" s="238"/>
      <c r="W31" s="238"/>
      <c r="X31" s="238"/>
      <c r="Y31" s="238"/>
      <c r="Z31" s="238"/>
      <c r="AA31" s="238"/>
      <c r="AB31" s="238"/>
    </row>
    <row r="32" spans="1:28" x14ac:dyDescent="0.2">
      <c r="A32" s="253"/>
      <c r="B32" s="128" t="s">
        <v>5</v>
      </c>
      <c r="C32" s="125">
        <v>4.5</v>
      </c>
      <c r="D32" s="125">
        <v>6.5</v>
      </c>
      <c r="E32" s="125">
        <v>4.5</v>
      </c>
      <c r="F32" s="125">
        <v>2</v>
      </c>
      <c r="G32" s="125">
        <v>8</v>
      </c>
      <c r="H32" s="125">
        <v>8</v>
      </c>
      <c r="I32" s="125">
        <v>5.5</v>
      </c>
      <c r="J32" s="125">
        <v>8</v>
      </c>
      <c r="K32" s="125">
        <v>2</v>
      </c>
      <c r="L32" s="125">
        <v>7</v>
      </c>
      <c r="M32" s="109"/>
      <c r="N32" s="109"/>
      <c r="O32" s="126">
        <f>IF(COUNT(C32:L32) &gt; 2, SUM(C32:L32)-MIN(C32:L32)-SMALL(C32:L32,2), SUM(C32:L32))</f>
        <v>52</v>
      </c>
      <c r="P32" s="129" t="s">
        <v>57</v>
      </c>
      <c r="R32" s="283"/>
      <c r="S32" s="236"/>
      <c r="T32" s="238"/>
      <c r="U32" s="238"/>
      <c r="V32" s="238"/>
      <c r="W32" s="238"/>
      <c r="X32" s="238"/>
      <c r="Y32" s="238"/>
      <c r="Z32" s="238"/>
      <c r="AA32" s="238"/>
      <c r="AB32" s="238"/>
    </row>
    <row r="33" spans="1:28" x14ac:dyDescent="0.2">
      <c r="A33" s="253"/>
      <c r="B33" s="128" t="s">
        <v>6</v>
      </c>
      <c r="C33" s="26"/>
      <c r="D33" s="26">
        <v>30</v>
      </c>
      <c r="E33" s="26"/>
      <c r="F33" s="26"/>
      <c r="G33" s="26">
        <v>110</v>
      </c>
      <c r="H33" s="26">
        <v>110</v>
      </c>
      <c r="I33" s="26"/>
      <c r="J33" s="26">
        <v>120</v>
      </c>
      <c r="K33" s="26"/>
      <c r="L33" s="26">
        <v>60</v>
      </c>
      <c r="M33" s="38">
        <v>140</v>
      </c>
      <c r="N33" s="38"/>
      <c r="O33" s="99">
        <f>SUM(C33:M33)</f>
        <v>570</v>
      </c>
      <c r="P33" s="129" t="s">
        <v>48</v>
      </c>
      <c r="R33" s="284"/>
      <c r="S33" s="236"/>
      <c r="T33" s="239"/>
      <c r="U33" s="239"/>
      <c r="V33" s="239"/>
      <c r="W33" s="239"/>
      <c r="X33" s="239"/>
      <c r="Y33" s="239"/>
      <c r="Z33" s="239"/>
      <c r="AA33" s="239"/>
      <c r="AB33" s="239"/>
    </row>
    <row r="34" spans="1:28" x14ac:dyDescent="0.2">
      <c r="A34" s="254"/>
      <c r="B34" s="130" t="s">
        <v>45</v>
      </c>
      <c r="C34" s="131">
        <f t="shared" ref="C34:L34" si="5">RANK(S26,S6:S69,0)</f>
        <v>8</v>
      </c>
      <c r="D34" s="131">
        <f t="shared" si="5"/>
        <v>4</v>
      </c>
      <c r="E34" s="131">
        <f t="shared" si="5"/>
        <v>9</v>
      </c>
      <c r="F34" s="131">
        <f t="shared" si="5"/>
        <v>8</v>
      </c>
      <c r="G34" s="131">
        <f t="shared" si="5"/>
        <v>6</v>
      </c>
      <c r="H34" s="131">
        <f t="shared" si="5"/>
        <v>2</v>
      </c>
      <c r="I34" s="131">
        <f t="shared" si="5"/>
        <v>4</v>
      </c>
      <c r="J34" s="131">
        <f t="shared" si="5"/>
        <v>2</v>
      </c>
      <c r="K34" s="131">
        <f t="shared" si="5"/>
        <v>3</v>
      </c>
      <c r="L34" s="131">
        <f t="shared" si="5"/>
        <v>4</v>
      </c>
      <c r="M34" s="118"/>
      <c r="N34" s="118"/>
      <c r="O34" s="126">
        <f>IF(O32&gt;0, O32*243.903, "0")</f>
        <v>12682.956</v>
      </c>
      <c r="P34" s="132" t="s">
        <v>49</v>
      </c>
      <c r="R34" s="244" t="s">
        <v>152</v>
      </c>
      <c r="S34" s="236">
        <f>IF(COUNT(C42:C42) &gt; 2, SUM(C42:C42)-MIN(C42:C42)-SMALL(C42:C42,2), SUM(C42:C42))</f>
        <v>3</v>
      </c>
      <c r="T34" s="237">
        <f>IF(COUNT(C42:D42) &gt; 2, SUM(C42:D42)-MIN(C42:D42)-SMALL(C42:D42,2), SUM(C42:D42))</f>
        <v>10</v>
      </c>
      <c r="U34" s="237">
        <f>IF(COUNT(C42:E42) &gt; 2, SUM(C42:E42)-MIN(C42:E42)-SMALL(C42:E42,2), SUM(C42:E42))</f>
        <v>7</v>
      </c>
      <c r="V34" s="237">
        <f>IF(COUNT(C42:F42) &gt; 2, SUM(C42:F42)-MIN(C42:F42)-SMALL(C42:F42,2), SUM(C42:F42))</f>
        <v>14</v>
      </c>
      <c r="W34" s="237">
        <f>IF(COUNT(C42:G42) &gt; 2, SUM(C42:G42)-MIN(C42:G42)-SMALL(C42:G42,2), SUM(C42:G42))</f>
        <v>21</v>
      </c>
      <c r="X34" s="237">
        <f>IF(COUNT(C42:H42) &gt; 2, SUM(C42:H42)-MIN(C42:H42)-SMALL(C42:H42,2), SUM(C42:H42))</f>
        <v>25</v>
      </c>
      <c r="Y34" s="237">
        <f>IF(COUNT(C42:I42) &gt; 2, SUM(C42:I42)-MIN(C42:I42)-SMALL(C42:I42,2), SUM(C42:I42))</f>
        <v>33</v>
      </c>
      <c r="Z34" s="237">
        <f>IF(COUNT(C42:J42) &gt; 2, SUM(C42:J42)-MIN(C42:J42)-SMALL(C42:J42,2), SUM(C42:J42))</f>
        <v>40</v>
      </c>
      <c r="AA34" s="237">
        <f>IF(COUNT(C42:K42) &gt; 2, SUM(C42:K42)-MIN(C42:K42)-SMALL(C42:K42,2), SUM(C42:K42))</f>
        <v>47.5</v>
      </c>
      <c r="AB34" s="237">
        <f>IF(COUNT(C42:L42) &gt; 2, SUM(C42:L42)-MIN(C42:L42)-SMALL(C42:L42,2), SUM(C42:L42))</f>
        <v>55</v>
      </c>
    </row>
    <row r="35" spans="1:28" ht="4.5" customHeight="1" x14ac:dyDescent="0.2">
      <c r="A35" s="120"/>
      <c r="B35" s="121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33"/>
      <c r="P35" s="123"/>
      <c r="R35" s="245"/>
      <c r="S35" s="236"/>
      <c r="T35" s="238"/>
      <c r="U35" s="238"/>
      <c r="V35" s="238"/>
      <c r="W35" s="238"/>
      <c r="X35" s="238"/>
      <c r="Y35" s="238"/>
      <c r="Z35" s="238"/>
      <c r="AA35" s="238"/>
      <c r="AB35" s="238"/>
    </row>
    <row r="36" spans="1:28" x14ac:dyDescent="0.2">
      <c r="A36" s="255" t="s">
        <v>149</v>
      </c>
      <c r="B36" s="107" t="s">
        <v>4</v>
      </c>
      <c r="C36" s="108">
        <v>2</v>
      </c>
      <c r="D36" s="108">
        <v>8</v>
      </c>
      <c r="E36" s="108">
        <v>1</v>
      </c>
      <c r="F36" s="108">
        <v>5</v>
      </c>
      <c r="G36" s="108">
        <v>7</v>
      </c>
      <c r="H36" s="108">
        <v>2</v>
      </c>
      <c r="I36" s="108">
        <v>7</v>
      </c>
      <c r="J36" s="108">
        <v>2</v>
      </c>
      <c r="K36" s="108">
        <v>6</v>
      </c>
      <c r="L36" s="108">
        <v>5</v>
      </c>
      <c r="M36" s="109"/>
      <c r="N36" s="108"/>
      <c r="O36" s="110">
        <f>SUM(C37:L37)</f>
        <v>62.5</v>
      </c>
      <c r="P36" s="111" t="s">
        <v>46</v>
      </c>
      <c r="R36" s="245"/>
      <c r="S36" s="236"/>
      <c r="T36" s="238"/>
      <c r="U36" s="238"/>
      <c r="V36" s="238"/>
      <c r="W36" s="238"/>
      <c r="X36" s="238"/>
      <c r="Y36" s="238"/>
      <c r="Z36" s="238"/>
      <c r="AA36" s="238"/>
      <c r="AB36" s="238"/>
    </row>
    <row r="37" spans="1:28" x14ac:dyDescent="0.2">
      <c r="A37" s="256"/>
      <c r="B37" s="112" t="s">
        <v>5</v>
      </c>
      <c r="C37" s="113">
        <v>7.5</v>
      </c>
      <c r="D37" s="113">
        <v>4.5</v>
      </c>
      <c r="E37" s="113">
        <v>8</v>
      </c>
      <c r="F37" s="113">
        <v>6</v>
      </c>
      <c r="G37" s="113">
        <v>5</v>
      </c>
      <c r="H37" s="113">
        <v>7.5</v>
      </c>
      <c r="I37" s="113">
        <v>5</v>
      </c>
      <c r="J37" s="113">
        <v>7.5</v>
      </c>
      <c r="K37" s="113">
        <v>5.5</v>
      </c>
      <c r="L37" s="113">
        <v>6</v>
      </c>
      <c r="M37" s="114"/>
      <c r="N37" s="114"/>
      <c r="O37" s="110">
        <f>IF(COUNT(C37:L37) &gt; 2, SUM(C37:L37)-MIN(C37:L37)-SMALL(C37:L37,2), SUM(C37:L37))</f>
        <v>53</v>
      </c>
      <c r="P37" s="115" t="s">
        <v>57</v>
      </c>
      <c r="R37" s="246"/>
      <c r="S37" s="236"/>
      <c r="T37" s="239"/>
      <c r="U37" s="239"/>
      <c r="V37" s="239"/>
      <c r="W37" s="239"/>
      <c r="X37" s="239"/>
      <c r="Y37" s="239"/>
      <c r="Z37" s="239"/>
      <c r="AA37" s="239"/>
      <c r="AB37" s="239"/>
    </row>
    <row r="38" spans="1:28" x14ac:dyDescent="0.2">
      <c r="A38" s="256"/>
      <c r="B38" s="112" t="s">
        <v>6</v>
      </c>
      <c r="C38" s="36">
        <v>100</v>
      </c>
      <c r="D38" s="36"/>
      <c r="E38" s="36">
        <v>120</v>
      </c>
      <c r="F38" s="36"/>
      <c r="G38" s="36"/>
      <c r="H38" s="36">
        <v>80</v>
      </c>
      <c r="I38" s="36"/>
      <c r="J38" s="36">
        <v>90</v>
      </c>
      <c r="K38" s="36"/>
      <c r="L38" s="36"/>
      <c r="M38" s="59">
        <v>220</v>
      </c>
      <c r="N38" s="59"/>
      <c r="O38" s="100">
        <f>SUM(C38:M38)</f>
        <v>610</v>
      </c>
      <c r="P38" s="115" t="s">
        <v>48</v>
      </c>
      <c r="R38" s="278" t="s">
        <v>162</v>
      </c>
      <c r="S38" s="236">
        <f>IF(COUNT(C47:C47) &gt; 2, SUM(C47:C47)-MIN(C47:C47)-SMALL(C47:C47,2), SUM(C47:C47))</f>
        <v>5.5</v>
      </c>
      <c r="T38" s="237">
        <f>IF(COUNT(C47:D47) &gt; 2, SUM(C47:D47)-MIN(C47:D47)-SMALL(C47:D47,2), SUM(C47:D47))</f>
        <v>8</v>
      </c>
      <c r="U38" s="237">
        <f>IF(COUNT(C47:E47) &gt; 2, SUM(C47:E47)-MIN(C47:E47)-SMALL(C47:E47,2), SUM(C47:E47))</f>
        <v>7.5</v>
      </c>
      <c r="V38" s="237">
        <f>IF(COUNT(C47:F47) &gt; 2, SUM(C47:F47)-MIN(C47:F47)-SMALL(C47:F47,2), SUM(C47:F47))</f>
        <v>13</v>
      </c>
      <c r="W38" s="237">
        <f>IF(COUNT(C47:G47) &gt; 2, SUM(C47:G47)-MIN(C47:G47)-SMALL(C47:G47,2), SUM(C47:G47))</f>
        <v>19</v>
      </c>
      <c r="X38" s="237">
        <f>IF(COUNT(C47:H47) &gt; 2, SUM(C47:H47)-MIN(C47:H47)-SMALL(C47:H47,2), SUM(C47:H47))</f>
        <v>24.5</v>
      </c>
      <c r="Y38" s="237">
        <f>IF(COUNT(C47:I47) &gt; 2, SUM(C47:I47)-MIN(C47:I47)-SMALL(C47:I47,2), SUM(C47:I47))</f>
        <v>29.5</v>
      </c>
      <c r="Z38" s="237">
        <f>IF(COUNT(C47:J47) &gt; 2, SUM(C47:J47)-MIN(C47:J47)-SMALL(C47:J47,2), SUM(C47:J47))</f>
        <v>33.5</v>
      </c>
      <c r="AA38" s="237">
        <f>IF(COUNT(C47:K47) &gt; 2, SUM(C47:K47)-MIN(C47:K47)-SMALL(C47:K47,2), SUM(C47:K47))</f>
        <v>39.5</v>
      </c>
      <c r="AB38" s="237">
        <f>IF(COUNT(C47:L47) &gt; 2, SUM(C47:L47)-MIN(C47:L47)-SMALL(C47:L47,2), SUM(C47:L47))</f>
        <v>43</v>
      </c>
    </row>
    <row r="39" spans="1:28" x14ac:dyDescent="0.2">
      <c r="A39" s="257"/>
      <c r="B39" s="116" t="s">
        <v>45</v>
      </c>
      <c r="C39" s="117">
        <f t="shared" ref="C39:L39" si="6">RANK(S30,S6:S69,0)</f>
        <v>2</v>
      </c>
      <c r="D39" s="117">
        <f t="shared" si="6"/>
        <v>3</v>
      </c>
      <c r="E39" s="117">
        <f t="shared" si="6"/>
        <v>1</v>
      </c>
      <c r="F39" s="117">
        <f t="shared" si="6"/>
        <v>2</v>
      </c>
      <c r="G39" s="117">
        <f t="shared" si="6"/>
        <v>1</v>
      </c>
      <c r="H39" s="117">
        <f t="shared" si="6"/>
        <v>1</v>
      </c>
      <c r="I39" s="117">
        <f t="shared" si="6"/>
        <v>1</v>
      </c>
      <c r="J39" s="117">
        <f t="shared" si="6"/>
        <v>1</v>
      </c>
      <c r="K39" s="117">
        <f t="shared" si="6"/>
        <v>2</v>
      </c>
      <c r="L39" s="117">
        <f t="shared" si="6"/>
        <v>2</v>
      </c>
      <c r="M39" s="118"/>
      <c r="N39" s="118"/>
      <c r="O39" s="110">
        <f>IF(O37&gt;0, O37*243.903, "0")</f>
        <v>12926.859</v>
      </c>
      <c r="P39" s="119" t="s">
        <v>49</v>
      </c>
      <c r="R39" s="279"/>
      <c r="S39" s="236"/>
      <c r="T39" s="238"/>
      <c r="U39" s="238"/>
      <c r="V39" s="238"/>
      <c r="W39" s="238"/>
      <c r="X39" s="238"/>
      <c r="Y39" s="238"/>
      <c r="Z39" s="238"/>
      <c r="AA39" s="238"/>
      <c r="AB39" s="238"/>
    </row>
    <row r="40" spans="1:28" ht="4.5" customHeight="1" x14ac:dyDescent="0.2">
      <c r="A40" s="120"/>
      <c r="B40" s="121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33"/>
      <c r="P40" s="123"/>
      <c r="R40" s="279"/>
      <c r="S40" s="236"/>
      <c r="T40" s="238"/>
      <c r="U40" s="238"/>
      <c r="V40" s="238"/>
      <c r="W40" s="238"/>
      <c r="X40" s="238"/>
      <c r="Y40" s="238"/>
      <c r="Z40" s="238"/>
      <c r="AA40" s="238"/>
      <c r="AB40" s="238"/>
    </row>
    <row r="41" spans="1:28" x14ac:dyDescent="0.2">
      <c r="A41" s="252" t="s">
        <v>152</v>
      </c>
      <c r="B41" s="124" t="s">
        <v>4</v>
      </c>
      <c r="C41" s="125">
        <v>11</v>
      </c>
      <c r="D41" s="125">
        <v>3</v>
      </c>
      <c r="E41" s="125">
        <v>9</v>
      </c>
      <c r="F41" s="125">
        <v>3</v>
      </c>
      <c r="G41" s="125">
        <v>3</v>
      </c>
      <c r="H41" s="125">
        <v>14</v>
      </c>
      <c r="I41" s="125">
        <v>1</v>
      </c>
      <c r="J41" s="125">
        <v>3</v>
      </c>
      <c r="K41" s="125">
        <v>2</v>
      </c>
      <c r="L41" s="125">
        <v>2</v>
      </c>
      <c r="M41" s="109"/>
      <c r="N41" s="125"/>
      <c r="O41" s="126">
        <f>SUM(C42:L42)</f>
        <v>59.5</v>
      </c>
      <c r="P41" s="127" t="s">
        <v>46</v>
      </c>
      <c r="R41" s="280"/>
      <c r="S41" s="236"/>
      <c r="T41" s="239"/>
      <c r="U41" s="239"/>
      <c r="V41" s="239"/>
      <c r="W41" s="239"/>
      <c r="X41" s="239"/>
      <c r="Y41" s="239"/>
      <c r="Z41" s="239"/>
      <c r="AA41" s="239"/>
      <c r="AB41" s="239"/>
    </row>
    <row r="42" spans="1:28" x14ac:dyDescent="0.2">
      <c r="A42" s="253"/>
      <c r="B42" s="128" t="s">
        <v>5</v>
      </c>
      <c r="C42" s="125">
        <v>3</v>
      </c>
      <c r="D42" s="125">
        <v>7</v>
      </c>
      <c r="E42" s="125">
        <v>4</v>
      </c>
      <c r="F42" s="125">
        <v>7</v>
      </c>
      <c r="G42" s="125">
        <v>7</v>
      </c>
      <c r="H42" s="125">
        <v>1.5</v>
      </c>
      <c r="I42" s="125">
        <v>8</v>
      </c>
      <c r="J42" s="125">
        <v>7</v>
      </c>
      <c r="K42" s="125">
        <v>7.5</v>
      </c>
      <c r="L42" s="125">
        <v>7.5</v>
      </c>
      <c r="M42" s="109"/>
      <c r="N42" s="109"/>
      <c r="O42" s="126">
        <f>IF(COUNT(C42:L42) &gt; 2, SUM(C42:L42)-MIN(C42:L42)-SMALL(C42:L42,2), SUM(C42:L42))</f>
        <v>55</v>
      </c>
      <c r="P42" s="129" t="s">
        <v>57</v>
      </c>
      <c r="R42" s="244" t="s">
        <v>142</v>
      </c>
      <c r="S42" s="236">
        <f>IF(COUNT(C52:C52) &gt; 2, SUM(C52:C52)-MIN(C52:C52)-SMALL(C52:C52,2), SUM(C52:C52))</f>
        <v>2</v>
      </c>
      <c r="T42" s="237">
        <f>IF(COUNT(C52:D52) &gt; 2, SUM(C52:D52)-MIN(C52:D52)-SMALL(C52:D52,2), SUM(C52:D52))</f>
        <v>2.5</v>
      </c>
      <c r="U42" s="237">
        <f>IF(COUNT(C52:E52) &gt; 2, SUM(C52:E52)-MIN(C52:E52)-SMALL(C52:E52,2), SUM(C52:E52))</f>
        <v>3.5</v>
      </c>
      <c r="V42" s="237">
        <f>IF(COUNT(C52:F52) &gt; 2, SUM(C52:F52)-MIN(C52:F52)-SMALL(C52:F52,2), SUM(C52:F52))</f>
        <v>5.5</v>
      </c>
      <c r="W42" s="237">
        <f>IF(COUNT(C52:G52) &gt; 2, SUM(C52:G52)-MIN(C52:G52)-SMALL(C52:G52,2), SUM(C52:G52))</f>
        <v>7</v>
      </c>
      <c r="X42" s="237">
        <f>IF(COUNT(C52:H52) &gt; 2, SUM(C52:H52)-MIN(C52:H52)-SMALL(C52:H52,2), SUM(C52:H52))</f>
        <v>8.5</v>
      </c>
      <c r="Y42" s="237">
        <f>IF(COUNT(C52:I52) &gt; 2, SUM(C52:I52)-MIN(C52:I52)-SMALL(C52:I52,2), SUM(C52:I52))</f>
        <v>14.5</v>
      </c>
      <c r="Z42" s="237">
        <f>IF(COUNT(C52:J52) &gt; 2, SUM(C52:J52)-MIN(C52:J52)-SMALL(C52:J52,2), SUM(C52:J52))</f>
        <v>20.5</v>
      </c>
      <c r="AA42" s="237">
        <f>IF(COUNT(C52:K52) &gt; 2, SUM(C52:K52)-MIN(C52:K52)-SMALL(C52:K52,2), SUM(C52:K52))</f>
        <v>27</v>
      </c>
      <c r="AB42" s="237">
        <f>IF(COUNT(C52:L52) &gt; 2, SUM(C52:L52)-MIN(C52:L52)-SMALL(C52:L52,2), SUM(C52:L52))</f>
        <v>27.5</v>
      </c>
    </row>
    <row r="43" spans="1:28" x14ac:dyDescent="0.2">
      <c r="A43" s="253"/>
      <c r="B43" s="128" t="s">
        <v>6</v>
      </c>
      <c r="C43" s="26"/>
      <c r="D43" s="26">
        <v>60</v>
      </c>
      <c r="E43" s="26"/>
      <c r="F43" s="26">
        <v>60</v>
      </c>
      <c r="G43" s="26">
        <v>60</v>
      </c>
      <c r="H43" s="26"/>
      <c r="I43" s="26">
        <v>110</v>
      </c>
      <c r="J43" s="26">
        <v>60</v>
      </c>
      <c r="K43" s="26">
        <v>80</v>
      </c>
      <c r="L43" s="26">
        <v>80</v>
      </c>
      <c r="M43" s="38">
        <v>260</v>
      </c>
      <c r="N43" s="38"/>
      <c r="O43" s="99">
        <f>SUM(C43:M43)</f>
        <v>770</v>
      </c>
      <c r="P43" s="129" t="s">
        <v>48</v>
      </c>
      <c r="R43" s="245"/>
      <c r="S43" s="236"/>
      <c r="T43" s="238"/>
      <c r="U43" s="238"/>
      <c r="V43" s="238"/>
      <c r="W43" s="238"/>
      <c r="X43" s="238"/>
      <c r="Y43" s="238"/>
      <c r="Z43" s="238"/>
      <c r="AA43" s="238"/>
      <c r="AB43" s="238"/>
    </row>
    <row r="44" spans="1:28" x14ac:dyDescent="0.2">
      <c r="A44" s="254"/>
      <c r="B44" s="130" t="s">
        <v>45</v>
      </c>
      <c r="C44" s="131">
        <f t="shared" ref="C44:L44" si="7">RANK(S34,S6:S69,0)</f>
        <v>11</v>
      </c>
      <c r="D44" s="131">
        <f t="shared" si="7"/>
        <v>6</v>
      </c>
      <c r="E44" s="131">
        <f t="shared" si="7"/>
        <v>6</v>
      </c>
      <c r="F44" s="131">
        <f t="shared" si="7"/>
        <v>5</v>
      </c>
      <c r="G44" s="131">
        <f t="shared" si="7"/>
        <v>2</v>
      </c>
      <c r="H44" s="131">
        <f t="shared" si="7"/>
        <v>5</v>
      </c>
      <c r="I44" s="131">
        <f t="shared" si="7"/>
        <v>2</v>
      </c>
      <c r="J44" s="131">
        <f t="shared" si="7"/>
        <v>3</v>
      </c>
      <c r="K44" s="131">
        <f t="shared" si="7"/>
        <v>1</v>
      </c>
      <c r="L44" s="131">
        <f t="shared" si="7"/>
        <v>1</v>
      </c>
      <c r="M44" s="118"/>
      <c r="N44" s="118"/>
      <c r="O44" s="126">
        <f>IF(O42&gt;0, O42*243.903, "0")</f>
        <v>13414.664999999999</v>
      </c>
      <c r="P44" s="132" t="s">
        <v>49</v>
      </c>
      <c r="R44" s="245"/>
      <c r="S44" s="236"/>
      <c r="T44" s="238"/>
      <c r="U44" s="238"/>
      <c r="V44" s="238"/>
      <c r="W44" s="238"/>
      <c r="X44" s="238"/>
      <c r="Y44" s="238"/>
      <c r="Z44" s="238"/>
      <c r="AA44" s="238"/>
      <c r="AB44" s="238"/>
    </row>
    <row r="45" spans="1:28" ht="4.5" customHeight="1" x14ac:dyDescent="0.2">
      <c r="A45" s="122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33"/>
      <c r="P45" s="122"/>
      <c r="R45" s="246"/>
      <c r="S45" s="236"/>
      <c r="T45" s="239"/>
      <c r="U45" s="239"/>
      <c r="V45" s="239"/>
      <c r="W45" s="239"/>
      <c r="X45" s="239"/>
      <c r="Y45" s="239"/>
      <c r="Z45" s="239"/>
      <c r="AA45" s="239"/>
      <c r="AB45" s="239"/>
    </row>
    <row r="46" spans="1:28" x14ac:dyDescent="0.2">
      <c r="A46" s="267" t="s">
        <v>162</v>
      </c>
      <c r="B46" s="107" t="s">
        <v>4</v>
      </c>
      <c r="C46" s="117">
        <v>6</v>
      </c>
      <c r="D46" s="117">
        <v>12</v>
      </c>
      <c r="E46" s="117">
        <v>2</v>
      </c>
      <c r="F46" s="117">
        <v>6</v>
      </c>
      <c r="G46" s="117">
        <v>5</v>
      </c>
      <c r="H46" s="117">
        <v>7</v>
      </c>
      <c r="I46" s="117">
        <v>9</v>
      </c>
      <c r="J46" s="117">
        <v>12</v>
      </c>
      <c r="K46" s="117">
        <v>5</v>
      </c>
      <c r="L46" s="117">
        <v>10</v>
      </c>
      <c r="M46" s="118"/>
      <c r="N46" s="117"/>
      <c r="O46" s="110">
        <f>SUM(C47:L47)</f>
        <v>48</v>
      </c>
      <c r="P46" s="111" t="s">
        <v>46</v>
      </c>
      <c r="R46" s="282" t="s">
        <v>52</v>
      </c>
      <c r="S46" s="236">
        <f>IF(COUNT(C57:C57) &gt; 2, SUM(C57:C57)-MIN(C57:C57)-SMALL(C57:C57,2), SUM(C57:C57))</f>
        <v>7</v>
      </c>
      <c r="T46" s="237">
        <f>IF(COUNT(C57:D57) &gt; 2, SUM(C57:D57)-MIN(C57:D57)-SMALL(C57:D57,2), SUM(C57:D57))</f>
        <v>11</v>
      </c>
      <c r="U46" s="237">
        <f>IF(COUNT(C57:E57) &gt; 2, SUM(C57:E57)-MIN(C57:E57)-SMALL(C57:E57,2), SUM(C57:E57))</f>
        <v>7</v>
      </c>
      <c r="V46" s="237">
        <f>IF(COUNT(C57:F57) &gt; 2, SUM(C57:F57)-MIN(C57:F57)-SMALL(C57:F57,2), SUM(C57:F57))</f>
        <v>11</v>
      </c>
      <c r="W46" s="237">
        <f>IF(COUNT(C57:G57) &gt; 2, SUM(C57:G57)-MIN(C57:G57)-SMALL(C57:G57,2), SUM(C57:G57))</f>
        <v>14</v>
      </c>
      <c r="X46" s="237">
        <f>IF(COUNT(C57:H57) &gt; 2, SUM(C57:H57)-MIN(C57:H57)-SMALL(C57:H57,2), SUM(C57:H57))</f>
        <v>17</v>
      </c>
      <c r="Y46" s="237">
        <f>IF(COUNT(C57:I57) &gt; 2, SUM(C57:I57)-MIN(C57:I57)-SMALL(C57:I57,2), SUM(C57:I57))</f>
        <v>18</v>
      </c>
      <c r="Z46" s="237">
        <f>IF(COUNT(C57:J57) &gt; 2, SUM(C57:J57)-MIN(C57:J57)-SMALL(C57:J57,2), SUM(C57:J57))</f>
        <v>20</v>
      </c>
      <c r="AA46" s="237">
        <f>IF(COUNT(C57:K57) &gt; 2, SUM(C57:K57)-MIN(C57:K57)-SMALL(C57:K57,2), SUM(C57:K57))</f>
        <v>20</v>
      </c>
      <c r="AB46" s="237">
        <f>IF(COUNT(C57:L57) &gt; 2, SUM(C57:L57)-MIN(C57:L57)-SMALL(C57:L57,2), SUM(C57:L57))</f>
        <v>24</v>
      </c>
    </row>
    <row r="47" spans="1:28" x14ac:dyDescent="0.2">
      <c r="A47" s="268"/>
      <c r="B47" s="135" t="s">
        <v>5</v>
      </c>
      <c r="C47" s="117">
        <v>5.5</v>
      </c>
      <c r="D47" s="117">
        <v>2.5</v>
      </c>
      <c r="E47" s="117">
        <v>7.5</v>
      </c>
      <c r="F47" s="117">
        <v>5.5</v>
      </c>
      <c r="G47" s="117">
        <v>6</v>
      </c>
      <c r="H47" s="117">
        <v>5</v>
      </c>
      <c r="I47" s="117">
        <v>4</v>
      </c>
      <c r="J47" s="117">
        <v>2.5</v>
      </c>
      <c r="K47" s="117">
        <v>6</v>
      </c>
      <c r="L47" s="117">
        <v>3.5</v>
      </c>
      <c r="M47" s="118"/>
      <c r="N47" s="118"/>
      <c r="O47" s="110">
        <f>IF(COUNT(C47:L47) &gt; 2, SUM(C47:L47)-MIN(C47:L47)-SMALL(C47:L47,2), SUM(C47:L47))</f>
        <v>43</v>
      </c>
      <c r="P47" s="115" t="s">
        <v>57</v>
      </c>
      <c r="R47" s="283"/>
      <c r="S47" s="236"/>
      <c r="T47" s="238"/>
      <c r="U47" s="238"/>
      <c r="V47" s="238"/>
      <c r="W47" s="238"/>
      <c r="X47" s="238"/>
      <c r="Y47" s="238"/>
      <c r="Z47" s="238"/>
      <c r="AA47" s="238"/>
      <c r="AB47" s="238"/>
    </row>
    <row r="48" spans="1:28" x14ac:dyDescent="0.2">
      <c r="A48" s="268"/>
      <c r="B48" s="135" t="s">
        <v>6</v>
      </c>
      <c r="C48" s="36"/>
      <c r="D48" s="36"/>
      <c r="E48" s="36">
        <v>90</v>
      </c>
      <c r="F48" s="36"/>
      <c r="G48" s="36"/>
      <c r="H48" s="36"/>
      <c r="I48" s="36"/>
      <c r="J48" s="36"/>
      <c r="K48" s="36"/>
      <c r="L48" s="36"/>
      <c r="M48" s="117"/>
      <c r="N48" s="117"/>
      <c r="O48" s="100">
        <f>SUM(C48:M48)</f>
        <v>90</v>
      </c>
      <c r="P48" s="115" t="s">
        <v>48</v>
      </c>
      <c r="R48" s="283"/>
      <c r="S48" s="236"/>
      <c r="T48" s="238"/>
      <c r="U48" s="238"/>
      <c r="V48" s="238"/>
      <c r="W48" s="238"/>
      <c r="X48" s="238"/>
      <c r="Y48" s="238"/>
      <c r="Z48" s="238"/>
      <c r="AA48" s="238"/>
      <c r="AB48" s="238"/>
    </row>
    <row r="49" spans="1:28" x14ac:dyDescent="0.2">
      <c r="A49" s="269"/>
      <c r="B49" s="136" t="s">
        <v>45</v>
      </c>
      <c r="C49" s="117">
        <f t="shared" ref="C49:L49" si="8">RANK(S38,S6:S69,0)</f>
        <v>6</v>
      </c>
      <c r="D49" s="117">
        <f t="shared" si="8"/>
        <v>10</v>
      </c>
      <c r="E49" s="117">
        <f t="shared" si="8"/>
        <v>4</v>
      </c>
      <c r="F49" s="117">
        <f t="shared" si="8"/>
        <v>6</v>
      </c>
      <c r="G49" s="117">
        <f t="shared" si="8"/>
        <v>6</v>
      </c>
      <c r="H49" s="117">
        <f t="shared" si="8"/>
        <v>6</v>
      </c>
      <c r="I49" s="117">
        <f t="shared" si="8"/>
        <v>8</v>
      </c>
      <c r="J49" s="117">
        <f t="shared" si="8"/>
        <v>7</v>
      </c>
      <c r="K49" s="117">
        <f t="shared" si="8"/>
        <v>5</v>
      </c>
      <c r="L49" s="117">
        <f t="shared" si="8"/>
        <v>6</v>
      </c>
      <c r="M49" s="118"/>
      <c r="N49" s="118"/>
      <c r="O49" s="110">
        <f>IF(O47&gt;0, O47*243.903, "0")</f>
        <v>10487.829</v>
      </c>
      <c r="P49" s="119" t="s">
        <v>49</v>
      </c>
      <c r="R49" s="284"/>
      <c r="S49" s="236"/>
      <c r="T49" s="239"/>
      <c r="U49" s="239"/>
      <c r="V49" s="239"/>
      <c r="W49" s="239"/>
      <c r="X49" s="239"/>
      <c r="Y49" s="239"/>
      <c r="Z49" s="239"/>
      <c r="AA49" s="239"/>
      <c r="AB49" s="239"/>
    </row>
    <row r="50" spans="1:28" ht="4.5" customHeight="1" x14ac:dyDescent="0.2">
      <c r="A50" s="122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33"/>
      <c r="P50" s="122"/>
      <c r="R50" s="244" t="s">
        <v>175</v>
      </c>
      <c r="S50" s="236">
        <f>IF(COUNT(C62:C62) &gt; 2, SUM(C62:C62)-MIN(C62:C62)-SMALL(C62:C62,2), SUM(C62:C62))</f>
        <v>6</v>
      </c>
      <c r="T50" s="237">
        <f>IF(COUNT(C62:D62) &gt; 2, SUM(C62:D62)-MIN(C62:D62)-SMALL(C62:D62,2), SUM(C62:D62))</f>
        <v>9.5</v>
      </c>
      <c r="U50" s="237">
        <f>IF(COUNT(C62:E62) &gt; 2, SUM(C62:E62)-MIN(C62:E62)-SMALL(C62:E62,2), SUM(C62:E62))</f>
        <v>6</v>
      </c>
      <c r="V50" s="237">
        <f>IF(COUNT(C62:F62) &gt; 2, SUM(C62:F62)-MIN(C62:F62)-SMALL(C62:F62,2), SUM(C62:F62))</f>
        <v>12.5</v>
      </c>
      <c r="W50" s="237">
        <f>IF(COUNT(C62:G62) &gt; 2, SUM(C62:G62)-MIN(C62:G62)-SMALL(C62:G62,2), SUM(C62:G62))</f>
        <v>18</v>
      </c>
      <c r="X50" s="237">
        <f>IF(COUNT(C62:H62) &gt; 2, SUM(C62:H62)-MIN(C62:H62)-SMALL(C62:H62,2), SUM(C62:H62))</f>
        <v>23.5</v>
      </c>
      <c r="Y50" s="237">
        <f>IF(COUNT(C62:I62) &gt; 2, SUM(C62:I62)-MIN(C62:I62)-SMALL(C62:I62,2), SUM(C62:I62))</f>
        <v>31</v>
      </c>
      <c r="Z50" s="237">
        <f>IF(COUNT(C62:J62) &gt; 2, SUM(C62:J62)-MIN(C62:J62)-SMALL(C62:J62,2), SUM(C62:J62))</f>
        <v>34.5</v>
      </c>
      <c r="AA50" s="237">
        <f>IF(COUNT(C62:K62) &gt; 2, SUM(C62:K62)-MIN(C62:K62)-SMALL(C62:K62,2), SUM(C62:K62))</f>
        <v>38.5</v>
      </c>
      <c r="AB50" s="237">
        <f>IF(COUNT(C62:L62) &gt; 2, SUM(C62:L62)-MIN(C62:L62)-SMALL(C62:L62,2), SUM(C62:L62))</f>
        <v>42</v>
      </c>
    </row>
    <row r="51" spans="1:28" x14ac:dyDescent="0.2">
      <c r="A51" s="252" t="s">
        <v>142</v>
      </c>
      <c r="B51" s="124" t="s">
        <v>4</v>
      </c>
      <c r="C51" s="131">
        <v>13</v>
      </c>
      <c r="D51" s="131">
        <v>16</v>
      </c>
      <c r="E51" s="131">
        <v>10</v>
      </c>
      <c r="F51" s="131">
        <v>14</v>
      </c>
      <c r="G51" s="131">
        <v>14</v>
      </c>
      <c r="H51" s="131">
        <v>0</v>
      </c>
      <c r="I51" s="131">
        <v>5</v>
      </c>
      <c r="J51" s="131">
        <v>5</v>
      </c>
      <c r="K51" s="131">
        <v>4</v>
      </c>
      <c r="L51" s="131">
        <v>0</v>
      </c>
      <c r="M51" s="118"/>
      <c r="N51" s="131"/>
      <c r="O51" s="126">
        <f>SUM(C52:L52)</f>
        <v>27.5</v>
      </c>
      <c r="P51" s="127" t="s">
        <v>46</v>
      </c>
      <c r="R51" s="245"/>
      <c r="S51" s="236"/>
      <c r="T51" s="238"/>
      <c r="U51" s="238"/>
      <c r="V51" s="238"/>
      <c r="W51" s="238"/>
      <c r="X51" s="238"/>
      <c r="Y51" s="238"/>
      <c r="Z51" s="238"/>
      <c r="AA51" s="238"/>
      <c r="AB51" s="238"/>
    </row>
    <row r="52" spans="1:28" x14ac:dyDescent="0.2">
      <c r="A52" s="253"/>
      <c r="B52" s="128" t="s">
        <v>5</v>
      </c>
      <c r="C52" s="131">
        <v>2</v>
      </c>
      <c r="D52" s="131">
        <v>0.5</v>
      </c>
      <c r="E52" s="131">
        <v>3.5</v>
      </c>
      <c r="F52" s="131">
        <v>1.5</v>
      </c>
      <c r="G52" s="131">
        <v>1.5</v>
      </c>
      <c r="H52" s="131">
        <v>0</v>
      </c>
      <c r="I52" s="131">
        <v>6</v>
      </c>
      <c r="J52" s="131">
        <v>6</v>
      </c>
      <c r="K52" s="131">
        <v>6.5</v>
      </c>
      <c r="L52" s="131">
        <v>0</v>
      </c>
      <c r="M52" s="118"/>
      <c r="N52" s="118"/>
      <c r="O52" s="126">
        <f>IF(COUNT(C52:L52) &gt; 2, SUM(C52:L52)-MIN(C52:L52)-SMALL(C52:L52,2), SUM(C52:L52))</f>
        <v>27.5</v>
      </c>
      <c r="P52" s="129" t="s">
        <v>57</v>
      </c>
      <c r="R52" s="245"/>
      <c r="S52" s="236"/>
      <c r="T52" s="238"/>
      <c r="U52" s="238"/>
      <c r="V52" s="238"/>
      <c r="W52" s="238"/>
      <c r="X52" s="238"/>
      <c r="Y52" s="238"/>
      <c r="Z52" s="238"/>
      <c r="AA52" s="238"/>
      <c r="AB52" s="238"/>
    </row>
    <row r="53" spans="1:28" x14ac:dyDescent="0.2">
      <c r="A53" s="253"/>
      <c r="B53" s="128" t="s">
        <v>6</v>
      </c>
      <c r="C53" s="26"/>
      <c r="D53" s="26"/>
      <c r="E53" s="26"/>
      <c r="F53" s="26"/>
      <c r="G53" s="26"/>
      <c r="H53" s="26"/>
      <c r="I53" s="26"/>
      <c r="J53" s="26"/>
      <c r="K53" s="26">
        <v>30</v>
      </c>
      <c r="L53" s="26"/>
      <c r="M53" s="137"/>
      <c r="N53" s="131"/>
      <c r="O53" s="99">
        <f>SUM(C53:M53)</f>
        <v>30</v>
      </c>
      <c r="P53" s="129" t="s">
        <v>48</v>
      </c>
      <c r="R53" s="246"/>
      <c r="S53" s="236"/>
      <c r="T53" s="239"/>
      <c r="U53" s="239"/>
      <c r="V53" s="239"/>
      <c r="W53" s="239"/>
      <c r="X53" s="239"/>
      <c r="Y53" s="239"/>
      <c r="Z53" s="239"/>
      <c r="AA53" s="239"/>
      <c r="AB53" s="239"/>
    </row>
    <row r="54" spans="1:28" x14ac:dyDescent="0.2">
      <c r="A54" s="253"/>
      <c r="B54" s="130" t="s">
        <v>45</v>
      </c>
      <c r="C54" s="131">
        <f t="shared" ref="C54:L54" si="9">RANK(S42,S6:S69,0)</f>
        <v>13</v>
      </c>
      <c r="D54" s="131">
        <f t="shared" si="9"/>
        <v>16</v>
      </c>
      <c r="E54" s="131">
        <f t="shared" si="9"/>
        <v>15</v>
      </c>
      <c r="F54" s="131">
        <f t="shared" si="9"/>
        <v>16</v>
      </c>
      <c r="G54" s="131">
        <f t="shared" si="9"/>
        <v>16</v>
      </c>
      <c r="H54" s="131">
        <f t="shared" si="9"/>
        <v>15</v>
      </c>
      <c r="I54" s="131">
        <f t="shared" si="9"/>
        <v>15</v>
      </c>
      <c r="J54" s="131">
        <f t="shared" si="9"/>
        <v>14</v>
      </c>
      <c r="K54" s="131">
        <f t="shared" si="9"/>
        <v>14</v>
      </c>
      <c r="L54" s="131">
        <f t="shared" si="9"/>
        <v>14</v>
      </c>
      <c r="M54" s="118"/>
      <c r="N54" s="118"/>
      <c r="O54" s="126">
        <f>IF(O52&gt;0, O52*243.903, "0")</f>
        <v>6707.3324999999995</v>
      </c>
      <c r="P54" s="132" t="s">
        <v>49</v>
      </c>
      <c r="R54" s="278" t="s">
        <v>166</v>
      </c>
      <c r="S54" s="237">
        <f>IF(COUNT(C67:C67) &gt; 2, SUM(C67:C67)-MIN(C67:C67)-SMALL(C67:C67,2), SUM(C67:C67))</f>
        <v>8</v>
      </c>
      <c r="T54" s="237">
        <f>IF(COUNT(C67:D67) &gt; 2, SUM(C67:D67)-MIN(C67:D67)-SMALL(C67:D67,2), SUM(C67:D67))</f>
        <v>13.5</v>
      </c>
      <c r="U54" s="237">
        <f>IF(COUNT(C67:E67) &gt; 2, SUM(C67:E67)-MIN(C67:E67)-SMALL(C67:E67,2), SUM(C67:E67))</f>
        <v>8</v>
      </c>
      <c r="V54" s="237">
        <f>IF(COUNT(C67:F67) &gt; 2, SUM(C67:F67)-MIN(C67:F67)-SMALL(C67:F67,2), SUM(C67:F67))</f>
        <v>14.5</v>
      </c>
      <c r="W54" s="237">
        <f>IF(COUNT(C67:G67) &gt; 2, SUM(C67:G67)-MIN(C67:G67)-SMALL(C67:G67,2), SUM(C67:G67))</f>
        <v>21</v>
      </c>
      <c r="X54" s="237">
        <f>IF(COUNT(C67:H67) &gt; 2, SUM(C67:H67)-MIN(C67:H67)-SMALL(C67:H67,2), SUM(C67:H67))</f>
        <v>26.5</v>
      </c>
      <c r="Y54" s="237">
        <f>IF(COUNT(C67:I67) &gt; 2, SUM(C67:I67)-MIN(C67:I67)-SMALL(C67:I67,2), SUM(C67:I67))</f>
        <v>33</v>
      </c>
      <c r="Z54" s="237">
        <f>IF(COUNT(C67:J67) &gt; 2, SUM(C67:J67)-MIN(C67:J67)-SMALL(C67:J67,2), SUM(C67:J67))</f>
        <v>39.5</v>
      </c>
      <c r="AA54" s="237">
        <f>IF(COUNT(C67:K67) &gt; 2, SUM(C67:K67)-MIN(C67:K67)-SMALL(C67:K67,2), SUM(C67:K67))</f>
        <v>44.5</v>
      </c>
      <c r="AB54" s="237">
        <f>IF(COUNT(C67:L67) &gt; 2, SUM(C67:L67)-MIN(C67:L67)-SMALL(C67:L67,2), SUM(C67:L67))</f>
        <v>52.5</v>
      </c>
    </row>
    <row r="55" spans="1:28" ht="4.5" customHeight="1" x14ac:dyDescent="0.2">
      <c r="A55" s="120"/>
      <c r="B55" s="121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33"/>
      <c r="P55" s="123"/>
      <c r="R55" s="279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</row>
    <row r="56" spans="1:28" x14ac:dyDescent="0.2">
      <c r="A56" s="255" t="s">
        <v>52</v>
      </c>
      <c r="B56" s="107" t="s">
        <v>4</v>
      </c>
      <c r="C56" s="108">
        <v>3</v>
      </c>
      <c r="D56" s="108">
        <v>9</v>
      </c>
      <c r="E56" s="108">
        <v>15</v>
      </c>
      <c r="F56" s="108">
        <v>0</v>
      </c>
      <c r="G56" s="108">
        <v>11</v>
      </c>
      <c r="H56" s="108">
        <v>11</v>
      </c>
      <c r="I56" s="108">
        <v>0</v>
      </c>
      <c r="J56" s="108">
        <v>13</v>
      </c>
      <c r="K56" s="108">
        <v>0</v>
      </c>
      <c r="L56" s="108">
        <v>9</v>
      </c>
      <c r="M56" s="109"/>
      <c r="N56" s="108"/>
      <c r="O56" s="110">
        <f>SUM(C57:L57)</f>
        <v>24</v>
      </c>
      <c r="P56" s="111" t="s">
        <v>46</v>
      </c>
      <c r="R56" s="279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</row>
    <row r="57" spans="1:28" x14ac:dyDescent="0.2">
      <c r="A57" s="256"/>
      <c r="B57" s="112" t="s">
        <v>5</v>
      </c>
      <c r="C57" s="108">
        <v>7</v>
      </c>
      <c r="D57" s="108">
        <v>4</v>
      </c>
      <c r="E57" s="108">
        <v>1</v>
      </c>
      <c r="F57" s="108">
        <v>0</v>
      </c>
      <c r="G57" s="108">
        <v>3</v>
      </c>
      <c r="H57" s="108">
        <v>3</v>
      </c>
      <c r="I57" s="108">
        <v>0</v>
      </c>
      <c r="J57" s="108">
        <v>2</v>
      </c>
      <c r="K57" s="108">
        <v>0</v>
      </c>
      <c r="L57" s="108">
        <v>4</v>
      </c>
      <c r="M57" s="109"/>
      <c r="N57" s="109"/>
      <c r="O57" s="110">
        <f>IF(COUNT(C57:L57) &gt; 2, SUM(C57:L57)-MIN(C57:L57)-SMALL(C57:L57,2), SUM(C57:L57))</f>
        <v>24</v>
      </c>
      <c r="P57" s="115" t="s">
        <v>57</v>
      </c>
      <c r="R57" s="280"/>
      <c r="S57" s="239"/>
      <c r="T57" s="239"/>
      <c r="U57" s="239"/>
      <c r="V57" s="239"/>
      <c r="W57" s="239"/>
      <c r="X57" s="239"/>
      <c r="Y57" s="239"/>
      <c r="Z57" s="239"/>
      <c r="AA57" s="239"/>
      <c r="AB57" s="239"/>
    </row>
    <row r="58" spans="1:28" x14ac:dyDescent="0.2">
      <c r="A58" s="256"/>
      <c r="B58" s="112" t="s">
        <v>6</v>
      </c>
      <c r="C58" s="36">
        <v>60</v>
      </c>
      <c r="D58" s="36"/>
      <c r="E58" s="36"/>
      <c r="F58" s="36"/>
      <c r="G58" s="36"/>
      <c r="H58" s="36"/>
      <c r="I58" s="36"/>
      <c r="J58" s="36"/>
      <c r="K58" s="36"/>
      <c r="L58" s="36"/>
      <c r="M58" s="59"/>
      <c r="N58" s="59"/>
      <c r="O58" s="100">
        <f>SUM(C58:M58)</f>
        <v>60</v>
      </c>
      <c r="P58" s="115" t="s">
        <v>48</v>
      </c>
      <c r="R58" s="244" t="s">
        <v>168</v>
      </c>
      <c r="S58" s="237">
        <f>IF(COUNT(C72:C72) &gt; 2, SUM(C72:C72)-MIN(C72:C72)-SMALL(C72:C72,2), SUM(C72:C72))</f>
        <v>3.5</v>
      </c>
      <c r="T58" s="237">
        <f>IF(COUNT(C72:D72) &gt; 2, SUM(C72:D72)-MIN(C72:D72)-SMALL(C72:D72,2), SUM(C72:D72))</f>
        <v>6.5</v>
      </c>
      <c r="U58" s="237">
        <f>IF(COUNT(C72:E72) &gt; 2, SUM(C72:E72)-MIN(C72:E72)-SMALL(C72:E72,2), SUM(C72:E72))</f>
        <v>7</v>
      </c>
      <c r="V58" s="237">
        <f>IF(COUNT(C72:F72) &gt; 2, SUM(C72:F72)-MIN(C72:F72)-SMALL(C72:F72,2), SUM(C72:F72))</f>
        <v>10.5</v>
      </c>
      <c r="W58" s="237">
        <f>IF(COUNT(C72:G72) &gt; 2, SUM(C72:G72)-MIN(C72:G72)-SMALL(C72:G72,2), SUM(C72:G72))</f>
        <v>13.5</v>
      </c>
      <c r="X58" s="237">
        <f>IF(COUNT(C72:H72) &gt; 2, SUM(C72:H72)-MIN(C72:H72)-SMALL(C72:H72,2), SUM(C72:H72))</f>
        <v>19.5</v>
      </c>
      <c r="Y58" s="237">
        <f>IF(COUNT(C72:I72) &gt; 2, SUM(C72:I72)-MIN(C72:I72)-SMALL(C72:I72,2), SUM(C72:I72))</f>
        <v>22</v>
      </c>
      <c r="Z58" s="237">
        <f>IF(COUNT(C72:J72) &gt; 2, SUM(C72:J72)-MIN(C72:J72)-SMALL(C72:J72,2), SUM(C72:J72))</f>
        <v>27</v>
      </c>
      <c r="AA58" s="237">
        <f>IF(COUNT(C72:K72) &gt; 2, SUM(C72:K72)-MIN(C72:K72)-SMALL(C72:K72,2), SUM(C72:K72))</f>
        <v>30</v>
      </c>
      <c r="AB58" s="237">
        <f>IF(COUNT(C72:L72) &gt; 2, SUM(C72:L72)-MIN(C72:L72)-SMALL(C72:L72,2), SUM(C72:L72))</f>
        <v>35</v>
      </c>
    </row>
    <row r="59" spans="1:28" x14ac:dyDescent="0.2">
      <c r="A59" s="257"/>
      <c r="B59" s="116" t="s">
        <v>45</v>
      </c>
      <c r="C59" s="117">
        <f t="shared" ref="C59:L59" si="10">RANK(S46,S6:S69,0)</f>
        <v>3</v>
      </c>
      <c r="D59" s="117">
        <f t="shared" si="10"/>
        <v>4</v>
      </c>
      <c r="E59" s="117">
        <f t="shared" si="10"/>
        <v>6</v>
      </c>
      <c r="F59" s="117">
        <f t="shared" si="10"/>
        <v>8</v>
      </c>
      <c r="G59" s="117">
        <f t="shared" si="10"/>
        <v>11</v>
      </c>
      <c r="H59" s="117">
        <f t="shared" si="10"/>
        <v>12</v>
      </c>
      <c r="I59" s="117">
        <f t="shared" si="10"/>
        <v>14</v>
      </c>
      <c r="J59" s="117">
        <f t="shared" si="10"/>
        <v>15</v>
      </c>
      <c r="K59" s="117">
        <f t="shared" si="10"/>
        <v>15</v>
      </c>
      <c r="L59" s="117">
        <f t="shared" si="10"/>
        <v>15</v>
      </c>
      <c r="M59" s="118"/>
      <c r="N59" s="118"/>
      <c r="O59" s="110">
        <f>IF(O57&gt;0, O57*243.903, "0")</f>
        <v>5853.6719999999996</v>
      </c>
      <c r="P59" s="119" t="s">
        <v>49</v>
      </c>
      <c r="R59" s="245"/>
      <c r="S59" s="238"/>
      <c r="T59" s="238"/>
      <c r="U59" s="238"/>
      <c r="V59" s="238"/>
      <c r="W59" s="238"/>
      <c r="X59" s="238"/>
      <c r="Y59" s="238"/>
      <c r="Z59" s="238"/>
      <c r="AA59" s="238"/>
      <c r="AB59" s="238"/>
    </row>
    <row r="60" spans="1:28" ht="4.5" customHeight="1" x14ac:dyDescent="0.2">
      <c r="A60" s="120"/>
      <c r="B60" s="121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33"/>
      <c r="P60" s="123"/>
      <c r="R60" s="245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</row>
    <row r="61" spans="1:28" x14ac:dyDescent="0.2">
      <c r="A61" s="252" t="s">
        <v>108</v>
      </c>
      <c r="B61" s="124" t="s">
        <v>4</v>
      </c>
      <c r="C61" s="125">
        <v>5</v>
      </c>
      <c r="D61" s="125">
        <v>10</v>
      </c>
      <c r="E61" s="125">
        <v>6</v>
      </c>
      <c r="F61" s="125">
        <v>4</v>
      </c>
      <c r="G61" s="125">
        <v>10</v>
      </c>
      <c r="H61" s="125">
        <v>6</v>
      </c>
      <c r="I61" s="125">
        <v>2</v>
      </c>
      <c r="J61" s="125">
        <v>14</v>
      </c>
      <c r="K61" s="125">
        <v>9</v>
      </c>
      <c r="L61" s="125">
        <v>14</v>
      </c>
      <c r="M61" s="109"/>
      <c r="N61" s="125"/>
      <c r="O61" s="126">
        <f>SUM(C62:L62)</f>
        <v>45</v>
      </c>
      <c r="P61" s="127" t="s">
        <v>46</v>
      </c>
      <c r="R61" s="246"/>
      <c r="S61" s="239"/>
      <c r="T61" s="239"/>
      <c r="U61" s="239"/>
      <c r="V61" s="239"/>
      <c r="W61" s="239"/>
      <c r="X61" s="239"/>
      <c r="Y61" s="239"/>
      <c r="Z61" s="239"/>
      <c r="AA61" s="239"/>
      <c r="AB61" s="239"/>
    </row>
    <row r="62" spans="1:28" x14ac:dyDescent="0.2">
      <c r="A62" s="253"/>
      <c r="B62" s="128" t="s">
        <v>5</v>
      </c>
      <c r="C62" s="125">
        <v>6</v>
      </c>
      <c r="D62" s="125">
        <v>3.5</v>
      </c>
      <c r="E62" s="125">
        <v>5.5</v>
      </c>
      <c r="F62" s="125">
        <v>6.5</v>
      </c>
      <c r="G62" s="125">
        <v>3.5</v>
      </c>
      <c r="H62" s="125">
        <v>5.5</v>
      </c>
      <c r="I62" s="125">
        <v>7.5</v>
      </c>
      <c r="J62" s="125">
        <v>1.5</v>
      </c>
      <c r="K62" s="125">
        <v>4</v>
      </c>
      <c r="L62" s="125">
        <v>1.5</v>
      </c>
      <c r="M62" s="109"/>
      <c r="N62" s="109"/>
      <c r="O62" s="126">
        <f>IF(COUNT(C62:L62) &gt; 2, SUM(C62:L62)-MIN(C62:L62)-SMALL(C62:L62,2), SUM(C62:L62))</f>
        <v>42</v>
      </c>
      <c r="P62" s="129" t="s">
        <v>57</v>
      </c>
      <c r="R62" s="278" t="s">
        <v>17</v>
      </c>
      <c r="S62" s="237">
        <f>IF(COUNT(C77:C77) &gt; 2, SUM(C77:C77)-MIN(C77:C77)-SMALL(C77:C77,2), SUM(C77:C77))</f>
        <v>5</v>
      </c>
      <c r="T62" s="237">
        <f>IF(COUNT(C77:D77) &gt; 2, SUM(C77:D77)-MIN(C77:D77)-SMALL(C77:D77,2), SUM(C77:D77))</f>
        <v>13</v>
      </c>
      <c r="U62" s="237">
        <f>IF(COUNT(C77:E77) &gt; 2, SUM(C77:E77)-MIN(C77:E77)-SMALL(C77:E77,2), SUM(C77:E77))</f>
        <v>8</v>
      </c>
      <c r="V62" s="237">
        <f>IF(COUNT(C77:F77) &gt; 2, SUM(C77:F77)-MIN(C77:F77)-SMALL(C77:F77,2), SUM(C77:F77))</f>
        <v>16</v>
      </c>
      <c r="W62" s="237">
        <f>IF(COUNT(C77:G77) &gt; 2, SUM(C77:G77)-MIN(C77:G77)-SMALL(C77:G77,2), SUM(C77:G77))</f>
        <v>21</v>
      </c>
      <c r="X62" s="237">
        <f>IF(COUNT(C77:H77) &gt; 2, SUM(C77:H77)-MIN(C77:H77)-SMALL(C77:H77,2), SUM(C77:H77))</f>
        <v>26</v>
      </c>
      <c r="Y62" s="237">
        <f>IF(COUNT(C77:I77) &gt; 2, SUM(C77:I77)-MIN(C77:I77)-SMALL(C77:I77,2), SUM(C77:I77))</f>
        <v>30.5</v>
      </c>
      <c r="Z62" s="237">
        <f>IF(COUNT(C77:J77) &gt; 2, SUM(C77:J77)-MIN(C77:J77)-SMALL(C77:J77,2), SUM(C77:J77))</f>
        <v>33.5</v>
      </c>
      <c r="AA62" s="237">
        <f>IF(COUNT(C77:K77) &gt; 2, SUM(C77:K77)-MIN(C77:K77)-SMALL(C77:K77,2), SUM(C77:K77))</f>
        <v>35.5</v>
      </c>
      <c r="AB62" s="237">
        <f>IF(COUNT(C77:L77) &gt; 2, SUM(C77:L77)-MIN(C77:L77)-SMALL(C77:L77,2), SUM(C77:L77))</f>
        <v>41</v>
      </c>
    </row>
    <row r="63" spans="1:28" x14ac:dyDescent="0.2">
      <c r="A63" s="253"/>
      <c r="B63" s="128" t="s">
        <v>6</v>
      </c>
      <c r="C63" s="26"/>
      <c r="D63" s="26"/>
      <c r="E63" s="26"/>
      <c r="F63" s="26">
        <v>30</v>
      </c>
      <c r="G63" s="26"/>
      <c r="H63" s="26"/>
      <c r="I63" s="26">
        <v>80</v>
      </c>
      <c r="J63" s="26"/>
      <c r="K63" s="26"/>
      <c r="L63" s="26"/>
      <c r="M63" s="38"/>
      <c r="N63" s="38"/>
      <c r="O63" s="99">
        <f>SUM(C63:M63)</f>
        <v>110</v>
      </c>
      <c r="P63" s="129" t="s">
        <v>48</v>
      </c>
      <c r="R63" s="279"/>
      <c r="S63" s="238"/>
      <c r="T63" s="238"/>
      <c r="U63" s="238"/>
      <c r="V63" s="238"/>
      <c r="W63" s="238"/>
      <c r="X63" s="238"/>
      <c r="Y63" s="238"/>
      <c r="Z63" s="238"/>
      <c r="AA63" s="238"/>
      <c r="AB63" s="238"/>
    </row>
    <row r="64" spans="1:28" x14ac:dyDescent="0.2">
      <c r="A64" s="254"/>
      <c r="B64" s="130" t="s">
        <v>45</v>
      </c>
      <c r="C64" s="131">
        <f t="shared" ref="C64:L64" si="11">RANK(S50,S6:S69,0)</f>
        <v>5</v>
      </c>
      <c r="D64" s="131">
        <f t="shared" si="11"/>
        <v>7</v>
      </c>
      <c r="E64" s="131">
        <f t="shared" si="11"/>
        <v>11</v>
      </c>
      <c r="F64" s="131">
        <f t="shared" si="11"/>
        <v>7</v>
      </c>
      <c r="G64" s="131">
        <f t="shared" si="11"/>
        <v>8</v>
      </c>
      <c r="H64" s="131">
        <f t="shared" si="11"/>
        <v>7</v>
      </c>
      <c r="I64" s="131">
        <f t="shared" si="11"/>
        <v>5</v>
      </c>
      <c r="J64" s="131">
        <f t="shared" si="11"/>
        <v>6</v>
      </c>
      <c r="K64" s="131">
        <f t="shared" si="11"/>
        <v>6</v>
      </c>
      <c r="L64" s="131">
        <f t="shared" si="11"/>
        <v>7</v>
      </c>
      <c r="M64" s="118"/>
      <c r="N64" s="118"/>
      <c r="O64" s="126">
        <f>IF(O62&gt;0, O62*243.903, "0")</f>
        <v>10243.925999999999</v>
      </c>
      <c r="P64" s="132" t="s">
        <v>49</v>
      </c>
      <c r="R64" s="279"/>
      <c r="S64" s="238"/>
      <c r="T64" s="238"/>
      <c r="U64" s="238"/>
      <c r="V64" s="238"/>
      <c r="W64" s="238"/>
      <c r="X64" s="238"/>
      <c r="Y64" s="238"/>
      <c r="Z64" s="238"/>
      <c r="AA64" s="238"/>
      <c r="AB64" s="238"/>
    </row>
    <row r="65" spans="1:28" ht="4.5" customHeight="1" x14ac:dyDescent="0.2">
      <c r="A65" s="120"/>
      <c r="B65" s="121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33"/>
      <c r="P65" s="123"/>
      <c r="R65" s="280"/>
      <c r="S65" s="239"/>
      <c r="T65" s="239"/>
      <c r="U65" s="239"/>
      <c r="V65" s="239"/>
      <c r="W65" s="239"/>
      <c r="X65" s="239"/>
      <c r="Y65" s="239"/>
      <c r="Z65" s="239"/>
      <c r="AA65" s="239"/>
      <c r="AB65" s="239"/>
    </row>
    <row r="66" spans="1:28" x14ac:dyDescent="0.2">
      <c r="A66" s="268" t="s">
        <v>166</v>
      </c>
      <c r="B66" s="107" t="s">
        <v>4</v>
      </c>
      <c r="C66" s="117">
        <v>1</v>
      </c>
      <c r="D66" s="117">
        <v>6</v>
      </c>
      <c r="E66" s="117">
        <v>4</v>
      </c>
      <c r="F66" s="117">
        <v>10</v>
      </c>
      <c r="G66" s="117">
        <v>4</v>
      </c>
      <c r="H66" s="117">
        <v>10</v>
      </c>
      <c r="I66" s="117">
        <v>4</v>
      </c>
      <c r="J66" s="117">
        <v>4</v>
      </c>
      <c r="K66" s="117">
        <v>7</v>
      </c>
      <c r="L66" s="117">
        <v>1</v>
      </c>
      <c r="M66" s="118"/>
      <c r="N66" s="117"/>
      <c r="O66" s="110">
        <f>SUM(C67:L67)</f>
        <v>59.5</v>
      </c>
      <c r="P66" s="111" t="s">
        <v>46</v>
      </c>
      <c r="R66" s="244" t="s">
        <v>159</v>
      </c>
      <c r="S66" s="237">
        <f>IF(COUNT($C82:C82) &gt; 2, SUM($C82:C82)-MIN($C82:C82)-SMALL($C82:C82,2), SUM($C82:C82))</f>
        <v>1</v>
      </c>
      <c r="T66" s="237">
        <f>IF(COUNT($C82:D82) &gt; 2, SUM($C82:D82)-MIN($C82:D82)-SMALL($C82:D82,2), SUM($C82:D82))</f>
        <v>3</v>
      </c>
      <c r="U66" s="237">
        <f>IF(COUNT($C82:E82) &gt; 2, SUM($C82:E82)-MIN($C82:E82)-SMALL($C82:E82,2), SUM($C82:E82))</f>
        <v>6</v>
      </c>
      <c r="V66" s="237">
        <f>IF(COUNT($C82:F82) &gt; 2, SUM($C82:F82)-MIN($C82:F82)-SMALL($C82:F82,2), SUM($C82:F82))</f>
        <v>10.5</v>
      </c>
      <c r="W66" s="237">
        <f>IF(COUNT($C82:G82) &gt; 2, SUM($C82:G82)-MIN($C82:G82)-SMALL($C82:G82,2), SUM($C82:G82))</f>
        <v>15</v>
      </c>
      <c r="X66" s="237">
        <f>IF(COUNT($C82:H82) &gt; 2, SUM($C82:H82)-MIN($C82:H82)-SMALL($C82:H82,2), SUM($C82:H82))</f>
        <v>17</v>
      </c>
      <c r="Y66" s="237">
        <f>IF(COUNT($C82:I82) &gt; 2, SUM($C82:I82)-MIN($C82:I82)-SMALL($C82:I82,2), SUM($C82:I82))</f>
        <v>20.5</v>
      </c>
      <c r="Z66" s="237">
        <f>IF(COUNT($C82:J82) &gt; 2, SUM($C82:J82)-MIN($C82:J82)-SMALL($C82:J82,2), SUM($C82:J82))</f>
        <v>24.5</v>
      </c>
      <c r="AA66" s="237">
        <f>IF(COUNT($C82:K82) &gt; 2, SUM($C82:K82)-MIN($C82:K82)-SMALL($C82:K82,2), SUM($C82:K82))</f>
        <v>28</v>
      </c>
      <c r="AB66" s="237">
        <f>IF(COUNT($C82:L82) &gt; 2, SUM($C82:L82)-MIN($C82:L82)-SMALL($C82:L82,2), SUM($C82:L82))</f>
        <v>30.5</v>
      </c>
    </row>
    <row r="67" spans="1:28" x14ac:dyDescent="0.2">
      <c r="A67" s="268"/>
      <c r="B67" s="135" t="s">
        <v>5</v>
      </c>
      <c r="C67" s="117">
        <v>8</v>
      </c>
      <c r="D67" s="117">
        <v>5.5</v>
      </c>
      <c r="E67" s="117">
        <v>6.5</v>
      </c>
      <c r="F67" s="117">
        <v>3.5</v>
      </c>
      <c r="G67" s="117">
        <v>6.5</v>
      </c>
      <c r="H67" s="117">
        <v>3.5</v>
      </c>
      <c r="I67" s="117">
        <v>6.5</v>
      </c>
      <c r="J67" s="117">
        <v>6.5</v>
      </c>
      <c r="K67" s="117">
        <v>5</v>
      </c>
      <c r="L67" s="117">
        <v>8</v>
      </c>
      <c r="M67" s="118"/>
      <c r="N67" s="118"/>
      <c r="O67" s="110">
        <f>IF(COUNT(C67:L67) &gt; 2, SUM(C67:L67)-MIN(C67:L67)-SMALL(C67:L67,2), SUM(C67:L67))</f>
        <v>52.5</v>
      </c>
      <c r="P67" s="115" t="s">
        <v>57</v>
      </c>
      <c r="R67" s="245"/>
      <c r="S67" s="238"/>
      <c r="T67" s="238"/>
      <c r="U67" s="238"/>
      <c r="V67" s="238"/>
      <c r="W67" s="238"/>
      <c r="X67" s="238"/>
      <c r="Y67" s="238"/>
      <c r="Z67" s="238"/>
      <c r="AA67" s="238"/>
      <c r="AB67" s="238"/>
    </row>
    <row r="68" spans="1:28" x14ac:dyDescent="0.2">
      <c r="A68" s="268"/>
      <c r="B68" s="135" t="s">
        <v>6</v>
      </c>
      <c r="C68" s="138">
        <v>130</v>
      </c>
      <c r="D68" s="138"/>
      <c r="E68" s="138">
        <v>30</v>
      </c>
      <c r="F68" s="138"/>
      <c r="G68" s="138"/>
      <c r="H68" s="138"/>
      <c r="I68" s="138">
        <v>30</v>
      </c>
      <c r="J68" s="138">
        <v>30</v>
      </c>
      <c r="K68" s="138"/>
      <c r="L68" s="138">
        <v>110</v>
      </c>
      <c r="M68" s="117">
        <v>180</v>
      </c>
      <c r="N68" s="117"/>
      <c r="O68" s="100">
        <f>SUM(C68:M68)</f>
        <v>510</v>
      </c>
      <c r="P68" s="115" t="s">
        <v>48</v>
      </c>
      <c r="R68" s="245"/>
      <c r="S68" s="238"/>
      <c r="T68" s="238"/>
      <c r="U68" s="238"/>
      <c r="V68" s="238"/>
      <c r="W68" s="238"/>
      <c r="X68" s="238"/>
      <c r="Y68" s="238"/>
      <c r="Z68" s="238"/>
      <c r="AA68" s="238"/>
      <c r="AB68" s="238"/>
    </row>
    <row r="69" spans="1:28" x14ac:dyDescent="0.2">
      <c r="A69" s="268"/>
      <c r="B69" s="136" t="s">
        <v>45</v>
      </c>
      <c r="C69" s="117">
        <f t="shared" ref="C69:L69" si="12">RANK(S54,S6:S69,0)</f>
        <v>1</v>
      </c>
      <c r="D69" s="117">
        <f t="shared" si="12"/>
        <v>1</v>
      </c>
      <c r="E69" s="117">
        <f t="shared" si="12"/>
        <v>1</v>
      </c>
      <c r="F69" s="117">
        <f t="shared" si="12"/>
        <v>4</v>
      </c>
      <c r="G69" s="117">
        <f t="shared" si="12"/>
        <v>2</v>
      </c>
      <c r="H69" s="117">
        <f t="shared" si="12"/>
        <v>3</v>
      </c>
      <c r="I69" s="117">
        <f t="shared" si="12"/>
        <v>2</v>
      </c>
      <c r="J69" s="117">
        <f t="shared" si="12"/>
        <v>4</v>
      </c>
      <c r="K69" s="117">
        <f t="shared" si="12"/>
        <v>4</v>
      </c>
      <c r="L69" s="117">
        <f t="shared" si="12"/>
        <v>3</v>
      </c>
      <c r="M69" s="118"/>
      <c r="N69" s="118"/>
      <c r="O69" s="110">
        <f>IF(O67&gt;0, O67*243.903, "0")</f>
        <v>12804.907499999999</v>
      </c>
      <c r="P69" s="119" t="s">
        <v>49</v>
      </c>
      <c r="R69" s="246"/>
      <c r="S69" s="239"/>
      <c r="T69" s="239"/>
      <c r="U69" s="239"/>
      <c r="V69" s="239"/>
      <c r="W69" s="239"/>
      <c r="X69" s="239"/>
      <c r="Y69" s="239"/>
      <c r="Z69" s="239"/>
      <c r="AA69" s="239"/>
      <c r="AB69" s="239"/>
    </row>
    <row r="70" spans="1:28" ht="4.5" customHeight="1" x14ac:dyDescent="0.2">
      <c r="A70" s="120"/>
      <c r="B70" s="121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33"/>
      <c r="P70" s="123"/>
      <c r="S70" s="235"/>
      <c r="T70" s="234"/>
      <c r="U70" s="234"/>
      <c r="V70" s="234"/>
      <c r="W70" s="234"/>
      <c r="X70" s="234"/>
      <c r="Y70" s="234"/>
      <c r="Z70" s="234"/>
      <c r="AA70" s="234"/>
      <c r="AB70" s="234"/>
    </row>
    <row r="71" spans="1:28" x14ac:dyDescent="0.2">
      <c r="A71" s="252" t="s">
        <v>168</v>
      </c>
      <c r="B71" s="124" t="s">
        <v>4</v>
      </c>
      <c r="C71" s="125">
        <v>10</v>
      </c>
      <c r="D71" s="125">
        <v>11</v>
      </c>
      <c r="E71" s="125">
        <v>3</v>
      </c>
      <c r="F71" s="125">
        <v>12</v>
      </c>
      <c r="G71" s="125">
        <v>0</v>
      </c>
      <c r="H71" s="125">
        <v>5</v>
      </c>
      <c r="I71" s="125">
        <v>14</v>
      </c>
      <c r="J71" s="125">
        <v>7</v>
      </c>
      <c r="K71" s="125">
        <v>11</v>
      </c>
      <c r="L71" s="125">
        <v>7</v>
      </c>
      <c r="M71" s="109"/>
      <c r="N71" s="125"/>
      <c r="O71" s="126">
        <f>SUM(C72:L72)</f>
        <v>36.5</v>
      </c>
      <c r="P71" s="127" t="s">
        <v>46</v>
      </c>
      <c r="S71" s="235"/>
      <c r="T71" s="234"/>
      <c r="U71" s="234"/>
      <c r="V71" s="234"/>
      <c r="W71" s="234"/>
      <c r="X71" s="234"/>
      <c r="Y71" s="234"/>
      <c r="Z71" s="234"/>
      <c r="AA71" s="234"/>
      <c r="AB71" s="234"/>
    </row>
    <row r="72" spans="1:28" x14ac:dyDescent="0.2">
      <c r="A72" s="253"/>
      <c r="B72" s="128" t="s">
        <v>5</v>
      </c>
      <c r="C72" s="125">
        <v>3.5</v>
      </c>
      <c r="D72" s="125">
        <v>3</v>
      </c>
      <c r="E72" s="125">
        <v>7</v>
      </c>
      <c r="F72" s="125">
        <v>2.5</v>
      </c>
      <c r="G72" s="125">
        <v>0</v>
      </c>
      <c r="H72" s="125">
        <v>6</v>
      </c>
      <c r="I72" s="125">
        <v>1.5</v>
      </c>
      <c r="J72" s="125">
        <v>5</v>
      </c>
      <c r="K72" s="125">
        <v>3</v>
      </c>
      <c r="L72" s="125">
        <v>5</v>
      </c>
      <c r="M72" s="109"/>
      <c r="N72" s="109"/>
      <c r="O72" s="126">
        <f>IF(COUNT(C72:L72) &gt; 2, SUM(C72:L72)-MIN(C72:L72)-SMALL(C72:L72,2), SUM(C72:L72))</f>
        <v>35</v>
      </c>
      <c r="P72" s="129" t="s">
        <v>57</v>
      </c>
    </row>
    <row r="73" spans="1:28" x14ac:dyDescent="0.2">
      <c r="A73" s="253"/>
      <c r="B73" s="128" t="s">
        <v>6</v>
      </c>
      <c r="C73" s="26"/>
      <c r="D73" s="26"/>
      <c r="E73" s="26">
        <v>60</v>
      </c>
      <c r="F73" s="26"/>
      <c r="G73" s="26"/>
      <c r="H73" s="26"/>
      <c r="I73" s="26"/>
      <c r="J73" s="26"/>
      <c r="K73" s="26"/>
      <c r="L73" s="26"/>
      <c r="M73" s="38"/>
      <c r="N73" s="38"/>
      <c r="O73" s="99">
        <f>SUM(C73:M73)</f>
        <v>60</v>
      </c>
      <c r="P73" s="129" t="s">
        <v>48</v>
      </c>
    </row>
    <row r="74" spans="1:28" x14ac:dyDescent="0.2">
      <c r="A74" s="254"/>
      <c r="B74" s="130" t="s">
        <v>45</v>
      </c>
      <c r="C74" s="131">
        <f t="shared" ref="C74:L74" si="13">RANK(S58,S6:S69,0)</f>
        <v>10</v>
      </c>
      <c r="D74" s="131">
        <f t="shared" si="13"/>
        <v>12</v>
      </c>
      <c r="E74" s="131">
        <f t="shared" si="13"/>
        <v>6</v>
      </c>
      <c r="F74" s="131">
        <f t="shared" si="13"/>
        <v>10</v>
      </c>
      <c r="G74" s="131">
        <f t="shared" si="13"/>
        <v>12</v>
      </c>
      <c r="H74" s="131">
        <f t="shared" si="13"/>
        <v>11</v>
      </c>
      <c r="I74" s="131">
        <f t="shared" si="13"/>
        <v>11</v>
      </c>
      <c r="J74" s="131">
        <f t="shared" si="13"/>
        <v>11</v>
      </c>
      <c r="K74" s="131">
        <f t="shared" si="13"/>
        <v>11</v>
      </c>
      <c r="L74" s="131">
        <f t="shared" si="13"/>
        <v>11</v>
      </c>
      <c r="M74" s="118"/>
      <c r="N74" s="118"/>
      <c r="O74" s="126">
        <f>IF(O72&gt;0, O72*243.903, "0")</f>
        <v>8536.6049999999996</v>
      </c>
      <c r="P74" s="132" t="s">
        <v>49</v>
      </c>
    </row>
    <row r="75" spans="1:28" ht="4.5" customHeight="1" x14ac:dyDescent="0.2">
      <c r="A75" s="120"/>
      <c r="B75" s="121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33"/>
      <c r="P75" s="123"/>
    </row>
    <row r="76" spans="1:28" x14ac:dyDescent="0.2">
      <c r="A76" s="268" t="s">
        <v>17</v>
      </c>
      <c r="B76" s="107" t="s">
        <v>4</v>
      </c>
      <c r="C76" s="117">
        <v>7</v>
      </c>
      <c r="D76" s="117">
        <v>1</v>
      </c>
      <c r="E76" s="117">
        <v>7</v>
      </c>
      <c r="F76" s="117">
        <v>1</v>
      </c>
      <c r="G76" s="117">
        <v>13</v>
      </c>
      <c r="H76" s="117">
        <v>8</v>
      </c>
      <c r="I76" s="117">
        <v>13</v>
      </c>
      <c r="J76" s="117">
        <v>11</v>
      </c>
      <c r="K76" s="117">
        <v>14</v>
      </c>
      <c r="L76" s="117">
        <v>6</v>
      </c>
      <c r="M76" s="118"/>
      <c r="N76" s="117"/>
      <c r="O76" s="110">
        <f>SUM(C77:L77)</f>
        <v>44.5</v>
      </c>
      <c r="P76" s="111" t="s">
        <v>46</v>
      </c>
    </row>
    <row r="77" spans="1:28" x14ac:dyDescent="0.2">
      <c r="A77" s="268"/>
      <c r="B77" s="135" t="s">
        <v>5</v>
      </c>
      <c r="C77" s="117">
        <v>5</v>
      </c>
      <c r="D77" s="117">
        <v>8</v>
      </c>
      <c r="E77" s="117">
        <v>5</v>
      </c>
      <c r="F77" s="117">
        <v>8</v>
      </c>
      <c r="G77" s="117">
        <v>2</v>
      </c>
      <c r="H77" s="117">
        <v>4.5</v>
      </c>
      <c r="I77" s="117">
        <v>2</v>
      </c>
      <c r="J77" s="117">
        <v>3</v>
      </c>
      <c r="K77" s="117">
        <v>1.5</v>
      </c>
      <c r="L77" s="117">
        <v>5.5</v>
      </c>
      <c r="M77" s="118"/>
      <c r="N77" s="118"/>
      <c r="O77" s="110">
        <f>IF(COUNT(C77:L77) &gt; 2, SUM(C77:L77)-MIN(C77:L77)-SMALL(C77:L77,2), SUM(C77:L77))</f>
        <v>41</v>
      </c>
      <c r="P77" s="115" t="s">
        <v>57</v>
      </c>
    </row>
    <row r="78" spans="1:28" x14ac:dyDescent="0.2">
      <c r="A78" s="268"/>
      <c r="B78" s="135" t="s">
        <v>6</v>
      </c>
      <c r="C78" s="138"/>
      <c r="D78" s="138">
        <v>130</v>
      </c>
      <c r="E78" s="138"/>
      <c r="F78" s="138">
        <v>110</v>
      </c>
      <c r="G78" s="138"/>
      <c r="H78" s="138"/>
      <c r="I78" s="138"/>
      <c r="J78" s="138"/>
      <c r="K78" s="138"/>
      <c r="L78" s="138"/>
      <c r="M78" s="117"/>
      <c r="N78" s="117"/>
      <c r="O78" s="100">
        <f>SUM(C78:M78)</f>
        <v>240</v>
      </c>
      <c r="P78" s="115" t="s">
        <v>48</v>
      </c>
    </row>
    <row r="79" spans="1:28" x14ac:dyDescent="0.2">
      <c r="A79" s="268"/>
      <c r="B79" s="136" t="s">
        <v>45</v>
      </c>
      <c r="C79" s="117">
        <f t="shared" ref="C79:L79" si="14">RANK(S62,S6:S69,0)</f>
        <v>7</v>
      </c>
      <c r="D79" s="117">
        <f t="shared" si="14"/>
        <v>2</v>
      </c>
      <c r="E79" s="117">
        <f t="shared" si="14"/>
        <v>1</v>
      </c>
      <c r="F79" s="117">
        <f t="shared" si="14"/>
        <v>1</v>
      </c>
      <c r="G79" s="117">
        <f t="shared" si="14"/>
        <v>2</v>
      </c>
      <c r="H79" s="117">
        <f t="shared" si="14"/>
        <v>4</v>
      </c>
      <c r="I79" s="117">
        <f t="shared" si="14"/>
        <v>6</v>
      </c>
      <c r="J79" s="117">
        <f t="shared" si="14"/>
        <v>7</v>
      </c>
      <c r="K79" s="117">
        <f t="shared" si="14"/>
        <v>8</v>
      </c>
      <c r="L79" s="117">
        <f t="shared" si="14"/>
        <v>8</v>
      </c>
      <c r="M79" s="118"/>
      <c r="N79" s="118"/>
      <c r="O79" s="110">
        <f>IF(O77&gt;0, O77*243.903, "0")</f>
        <v>10000.022999999999</v>
      </c>
      <c r="P79" s="119" t="s">
        <v>49</v>
      </c>
    </row>
    <row r="80" spans="1:28" ht="6.75" customHeight="1" x14ac:dyDescent="0.2">
      <c r="A80" s="120"/>
      <c r="B80" s="121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33"/>
      <c r="P80" s="123"/>
    </row>
    <row r="81" spans="1:16" x14ac:dyDescent="0.2">
      <c r="A81" s="252" t="s">
        <v>159</v>
      </c>
      <c r="B81" s="124" t="s">
        <v>4</v>
      </c>
      <c r="C81" s="125">
        <v>15</v>
      </c>
      <c r="D81" s="125">
        <v>13</v>
      </c>
      <c r="E81" s="125">
        <v>5</v>
      </c>
      <c r="F81" s="125">
        <v>8</v>
      </c>
      <c r="G81" s="125">
        <v>8</v>
      </c>
      <c r="H81" s="125">
        <v>13</v>
      </c>
      <c r="I81" s="125">
        <v>10</v>
      </c>
      <c r="J81" s="125">
        <v>9</v>
      </c>
      <c r="K81" s="125">
        <v>10</v>
      </c>
      <c r="L81" s="125">
        <v>12</v>
      </c>
      <c r="M81" s="109"/>
      <c r="N81" s="125"/>
      <c r="O81" s="126">
        <f>SUM(C82:L82)</f>
        <v>33.5</v>
      </c>
      <c r="P81" s="127" t="s">
        <v>46</v>
      </c>
    </row>
    <row r="82" spans="1:16" x14ac:dyDescent="0.2">
      <c r="A82" s="253"/>
      <c r="B82" s="128" t="s">
        <v>5</v>
      </c>
      <c r="C82" s="125">
        <v>1</v>
      </c>
      <c r="D82" s="125">
        <v>2</v>
      </c>
      <c r="E82" s="125">
        <v>6</v>
      </c>
      <c r="F82" s="125">
        <v>4.5</v>
      </c>
      <c r="G82" s="125">
        <v>4.5</v>
      </c>
      <c r="H82" s="125">
        <v>2</v>
      </c>
      <c r="I82" s="125">
        <v>3.5</v>
      </c>
      <c r="J82" s="125">
        <v>4</v>
      </c>
      <c r="K82" s="125">
        <v>3.5</v>
      </c>
      <c r="L82" s="125">
        <v>2.5</v>
      </c>
      <c r="M82" s="109"/>
      <c r="N82" s="109"/>
      <c r="O82" s="126">
        <f>IF(COUNT(C82:L82) &gt; 2, SUM(C82:L82)-MIN(C82:L82)-SMALL(C82:L82,2), SUM(C82:L82))</f>
        <v>30.5</v>
      </c>
      <c r="P82" s="129" t="s">
        <v>57</v>
      </c>
    </row>
    <row r="83" spans="1:16" x14ac:dyDescent="0.2">
      <c r="A83" s="253"/>
      <c r="B83" s="128" t="s">
        <v>6</v>
      </c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38"/>
      <c r="N83" s="38"/>
      <c r="O83" s="99">
        <f>SUM(C83:M83)</f>
        <v>0</v>
      </c>
      <c r="P83" s="129" t="s">
        <v>48</v>
      </c>
    </row>
    <row r="84" spans="1:16" x14ac:dyDescent="0.2">
      <c r="A84" s="254"/>
      <c r="B84" s="130" t="s">
        <v>45</v>
      </c>
      <c r="C84" s="131">
        <f t="shared" ref="C84:L84" si="15">RANK(S66,S6:S69,0)</f>
        <v>15</v>
      </c>
      <c r="D84" s="131">
        <f t="shared" si="15"/>
        <v>15</v>
      </c>
      <c r="E84" s="131">
        <f t="shared" si="15"/>
        <v>11</v>
      </c>
      <c r="F84" s="131">
        <f t="shared" si="15"/>
        <v>10</v>
      </c>
      <c r="G84" s="131">
        <f t="shared" si="15"/>
        <v>10</v>
      </c>
      <c r="H84" s="131">
        <f t="shared" si="15"/>
        <v>12</v>
      </c>
      <c r="I84" s="131">
        <f t="shared" si="15"/>
        <v>12</v>
      </c>
      <c r="J84" s="131">
        <f t="shared" si="15"/>
        <v>12</v>
      </c>
      <c r="K84" s="131">
        <f t="shared" si="15"/>
        <v>13</v>
      </c>
      <c r="L84" s="131">
        <f t="shared" si="15"/>
        <v>13</v>
      </c>
      <c r="M84" s="118"/>
      <c r="N84" s="118"/>
      <c r="O84" s="126">
        <f>IF(O82&gt;0, O82*243.903, "0")</f>
        <v>7439.0414999999994</v>
      </c>
      <c r="P84" s="132" t="s">
        <v>49</v>
      </c>
    </row>
  </sheetData>
  <mergeCells count="204">
    <mergeCell ref="AA6:AA9"/>
    <mergeCell ref="AB6:AB9"/>
    <mergeCell ref="R10:R13"/>
    <mergeCell ref="S10:S13"/>
    <mergeCell ref="T10:T13"/>
    <mergeCell ref="U10:U13"/>
    <mergeCell ref="V10:V13"/>
    <mergeCell ref="W10:W13"/>
    <mergeCell ref="X10:X13"/>
    <mergeCell ref="Y10:Y13"/>
    <mergeCell ref="U6:U9"/>
    <mergeCell ref="V6:V9"/>
    <mergeCell ref="W6:W9"/>
    <mergeCell ref="X6:X9"/>
    <mergeCell ref="Y6:Y9"/>
    <mergeCell ref="Z6:Z9"/>
    <mergeCell ref="Z10:Z13"/>
    <mergeCell ref="AA10:AA13"/>
    <mergeCell ref="R22:R25"/>
    <mergeCell ref="S22:S25"/>
    <mergeCell ref="T22:T25"/>
    <mergeCell ref="U22:U25"/>
    <mergeCell ref="A1:E1"/>
    <mergeCell ref="A5:B5"/>
    <mergeCell ref="A6:A9"/>
    <mergeCell ref="R6:R9"/>
    <mergeCell ref="S6:S9"/>
    <mergeCell ref="T6:T9"/>
    <mergeCell ref="W18:W21"/>
    <mergeCell ref="X18:X21"/>
    <mergeCell ref="Y18:Y21"/>
    <mergeCell ref="Z18:Z21"/>
    <mergeCell ref="AB10:AB13"/>
    <mergeCell ref="A11:A14"/>
    <mergeCell ref="R14:R17"/>
    <mergeCell ref="S14:S17"/>
    <mergeCell ref="T14:T17"/>
    <mergeCell ref="U14:U17"/>
    <mergeCell ref="V14:V17"/>
    <mergeCell ref="W14:W17"/>
    <mergeCell ref="X14:X17"/>
    <mergeCell ref="Y14:Y17"/>
    <mergeCell ref="Z14:Z17"/>
    <mergeCell ref="AA14:AA17"/>
    <mergeCell ref="AB14:AB17"/>
    <mergeCell ref="A16:A19"/>
    <mergeCell ref="R18:R21"/>
    <mergeCell ref="S18:S21"/>
    <mergeCell ref="T18:T21"/>
    <mergeCell ref="U18:U21"/>
    <mergeCell ref="AB18:AB21"/>
    <mergeCell ref="A21:A24"/>
    <mergeCell ref="X34:X37"/>
    <mergeCell ref="Y34:Y37"/>
    <mergeCell ref="Z34:Z37"/>
    <mergeCell ref="AA18:AA21"/>
    <mergeCell ref="Z22:Z25"/>
    <mergeCell ref="AA22:AA25"/>
    <mergeCell ref="AB22:AB25"/>
    <mergeCell ref="A26:A29"/>
    <mergeCell ref="R26:R29"/>
    <mergeCell ref="S26:S29"/>
    <mergeCell ref="T26:T29"/>
    <mergeCell ref="U26:U29"/>
    <mergeCell ref="V26:V29"/>
    <mergeCell ref="W26:W29"/>
    <mergeCell ref="X26:X29"/>
    <mergeCell ref="Y26:Y29"/>
    <mergeCell ref="Z26:Z29"/>
    <mergeCell ref="AA26:AA29"/>
    <mergeCell ref="AB26:AB29"/>
    <mergeCell ref="V22:V25"/>
    <mergeCell ref="W22:W25"/>
    <mergeCell ref="X22:X25"/>
    <mergeCell ref="Y22:Y25"/>
    <mergeCell ref="V18:V21"/>
    <mergeCell ref="AA34:AA37"/>
    <mergeCell ref="AB34:AB37"/>
    <mergeCell ref="A31:A34"/>
    <mergeCell ref="R34:R37"/>
    <mergeCell ref="S34:S37"/>
    <mergeCell ref="T34:T37"/>
    <mergeCell ref="U34:U37"/>
    <mergeCell ref="V34:V37"/>
    <mergeCell ref="A36:A39"/>
    <mergeCell ref="R38:R41"/>
    <mergeCell ref="S38:S41"/>
    <mergeCell ref="T38:T41"/>
    <mergeCell ref="W30:W33"/>
    <mergeCell ref="X30:X33"/>
    <mergeCell ref="Y30:Y33"/>
    <mergeCell ref="Z30:Z33"/>
    <mergeCell ref="AA30:AA33"/>
    <mergeCell ref="AB30:AB33"/>
    <mergeCell ref="R30:R33"/>
    <mergeCell ref="S30:S33"/>
    <mergeCell ref="T30:T33"/>
    <mergeCell ref="U30:U33"/>
    <mergeCell ref="V30:V33"/>
    <mergeCell ref="W34:W37"/>
    <mergeCell ref="A46:A49"/>
    <mergeCell ref="R46:R49"/>
    <mergeCell ref="S46:S49"/>
    <mergeCell ref="T46:T49"/>
    <mergeCell ref="U46:U49"/>
    <mergeCell ref="V46:V49"/>
    <mergeCell ref="AA38:AA41"/>
    <mergeCell ref="AB38:AB41"/>
    <mergeCell ref="A41:A44"/>
    <mergeCell ref="R42:R45"/>
    <mergeCell ref="S42:S45"/>
    <mergeCell ref="T42:T45"/>
    <mergeCell ref="U42:U45"/>
    <mergeCell ref="V42:V45"/>
    <mergeCell ref="W42:W45"/>
    <mergeCell ref="X42:X45"/>
    <mergeCell ref="U38:U41"/>
    <mergeCell ref="V38:V41"/>
    <mergeCell ref="W38:W41"/>
    <mergeCell ref="X38:X41"/>
    <mergeCell ref="Y38:Y41"/>
    <mergeCell ref="Z38:Z41"/>
    <mergeCell ref="W46:W49"/>
    <mergeCell ref="X46:X49"/>
    <mergeCell ref="Y46:Y49"/>
    <mergeCell ref="Z46:Z49"/>
    <mergeCell ref="AA46:AA49"/>
    <mergeCell ref="AB46:AB49"/>
    <mergeCell ref="Y42:Y45"/>
    <mergeCell ref="Z42:Z45"/>
    <mergeCell ref="AA42:AA45"/>
    <mergeCell ref="AB42:AB45"/>
    <mergeCell ref="X50:X53"/>
    <mergeCell ref="Y50:Y53"/>
    <mergeCell ref="Z50:Z53"/>
    <mergeCell ref="AA50:AA53"/>
    <mergeCell ref="AB50:AB53"/>
    <mergeCell ref="A51:A54"/>
    <mergeCell ref="R54:R57"/>
    <mergeCell ref="S54:S57"/>
    <mergeCell ref="T54:T57"/>
    <mergeCell ref="U54:U57"/>
    <mergeCell ref="R50:R53"/>
    <mergeCell ref="S50:S53"/>
    <mergeCell ref="T50:T53"/>
    <mergeCell ref="U50:U53"/>
    <mergeCell ref="AA62:AA65"/>
    <mergeCell ref="AB62:AB65"/>
    <mergeCell ref="V50:V53"/>
    <mergeCell ref="W50:W53"/>
    <mergeCell ref="AB54:AB57"/>
    <mergeCell ref="A56:A59"/>
    <mergeCell ref="R58:R61"/>
    <mergeCell ref="S58:S61"/>
    <mergeCell ref="T58:T61"/>
    <mergeCell ref="U58:U61"/>
    <mergeCell ref="V58:V61"/>
    <mergeCell ref="W58:W61"/>
    <mergeCell ref="X58:X61"/>
    <mergeCell ref="Y58:Y61"/>
    <mergeCell ref="V54:V57"/>
    <mergeCell ref="W54:W57"/>
    <mergeCell ref="X54:X57"/>
    <mergeCell ref="Y54:Y57"/>
    <mergeCell ref="Z54:Z57"/>
    <mergeCell ref="AA54:AA57"/>
    <mergeCell ref="Z58:Z61"/>
    <mergeCell ref="AA58:AA61"/>
    <mergeCell ref="AB58:AB61"/>
    <mergeCell ref="A61:A64"/>
    <mergeCell ref="A81:A84"/>
    <mergeCell ref="R66:R69"/>
    <mergeCell ref="Y70:Y71"/>
    <mergeCell ref="Z70:Z71"/>
    <mergeCell ref="W66:W69"/>
    <mergeCell ref="X66:X69"/>
    <mergeCell ref="Y66:Y69"/>
    <mergeCell ref="Z66:Z69"/>
    <mergeCell ref="T62:T65"/>
    <mergeCell ref="U62:U65"/>
    <mergeCell ref="V62:V65"/>
    <mergeCell ref="W62:W65"/>
    <mergeCell ref="X62:X65"/>
    <mergeCell ref="Y62:Y65"/>
    <mergeCell ref="Z62:Z65"/>
    <mergeCell ref="R62:R65"/>
    <mergeCell ref="S62:S65"/>
    <mergeCell ref="AA66:AA69"/>
    <mergeCell ref="AB66:AB69"/>
    <mergeCell ref="AA70:AA71"/>
    <mergeCell ref="AB70:AB71"/>
    <mergeCell ref="A71:A74"/>
    <mergeCell ref="A76:A79"/>
    <mergeCell ref="S70:S71"/>
    <mergeCell ref="T70:T71"/>
    <mergeCell ref="U70:U71"/>
    <mergeCell ref="V70:V71"/>
    <mergeCell ref="W70:W71"/>
    <mergeCell ref="X70:X71"/>
    <mergeCell ref="A66:A69"/>
    <mergeCell ref="S66:S69"/>
    <mergeCell ref="T66:T69"/>
    <mergeCell ref="U66:U69"/>
    <mergeCell ref="V66:V69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customProperties>
    <customPr name="CafeStyleVersion" r:id="rId1"/>
    <customPr name="LastTupleSet_COR_Mappings" r:id="rId2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B65"/>
  <sheetViews>
    <sheetView zoomScale="85" zoomScaleNormal="85" workbookViewId="0">
      <pane xSplit="1" ySplit="5" topLeftCell="B9" activePane="bottomRight" state="frozen"/>
      <selection pane="topRight" activeCell="B1" sqref="B1"/>
      <selection pane="bottomLeft" activeCell="A6" sqref="A6"/>
      <selection pane="bottomRight" activeCell="A6" sqref="A6:A64"/>
    </sheetView>
  </sheetViews>
  <sheetFormatPr defaultColWidth="8.7109375" defaultRowHeight="12.75" x14ac:dyDescent="0.2"/>
  <cols>
    <col min="1" max="1" width="17.28515625" style="101" customWidth="1"/>
    <col min="2" max="2" width="8.7109375" style="101"/>
    <col min="3" max="15" width="8.7109375" style="101" customWidth="1"/>
    <col min="16" max="16" width="26.85546875" style="101" bestFit="1" customWidth="1"/>
    <col min="17" max="17" width="8.7109375" style="101" customWidth="1"/>
    <col min="18" max="18" width="8.7109375" style="101" hidden="1" customWidth="1"/>
    <col min="19" max="27" width="7.140625" style="101" hidden="1" customWidth="1"/>
    <col min="28" max="28" width="8.28515625" style="101" hidden="1" customWidth="1"/>
    <col min="29" max="16384" width="8.7109375" style="101"/>
  </cols>
  <sheetData>
    <row r="1" spans="1:28" ht="20.25" x14ac:dyDescent="0.3">
      <c r="A1" s="258" t="s">
        <v>10</v>
      </c>
      <c r="B1" s="258"/>
      <c r="C1" s="258"/>
      <c r="D1" s="258"/>
      <c r="E1" s="258"/>
      <c r="O1" s="202"/>
    </row>
    <row r="2" spans="1:28" ht="10.5" customHeight="1" x14ac:dyDescent="0.3">
      <c r="A2" s="103"/>
      <c r="O2" s="202"/>
    </row>
    <row r="3" spans="1:28" x14ac:dyDescent="0.2">
      <c r="A3" s="104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</row>
    <row r="4" spans="1:28" x14ac:dyDescent="0.2">
      <c r="C4" s="202">
        <v>1</v>
      </c>
      <c r="D4" s="202">
        <v>2</v>
      </c>
      <c r="E4" s="202">
        <v>3</v>
      </c>
      <c r="F4" s="202">
        <v>4</v>
      </c>
      <c r="G4" s="202">
        <v>5</v>
      </c>
      <c r="H4" s="202">
        <v>6</v>
      </c>
      <c r="I4" s="202">
        <v>7</v>
      </c>
      <c r="J4" s="202">
        <v>8</v>
      </c>
      <c r="K4" s="202">
        <v>9</v>
      </c>
      <c r="L4" s="202">
        <v>10</v>
      </c>
      <c r="M4" s="202" t="s">
        <v>116</v>
      </c>
      <c r="N4" s="202" t="s">
        <v>117</v>
      </c>
      <c r="O4" s="202"/>
    </row>
    <row r="5" spans="1:28" ht="13.5" thickBot="1" x14ac:dyDescent="0.25">
      <c r="A5" s="259" t="s">
        <v>7</v>
      </c>
      <c r="B5" s="260"/>
      <c r="C5" s="105">
        <v>42990</v>
      </c>
      <c r="D5" s="105">
        <v>42997</v>
      </c>
      <c r="E5" s="105">
        <v>43004</v>
      </c>
      <c r="F5" s="105">
        <v>43011</v>
      </c>
      <c r="G5" s="105">
        <v>43018</v>
      </c>
      <c r="H5" s="105">
        <v>43025</v>
      </c>
      <c r="I5" s="105">
        <v>43032</v>
      </c>
      <c r="J5" s="105">
        <v>43046</v>
      </c>
      <c r="K5" s="105">
        <v>43053</v>
      </c>
      <c r="L5" s="105">
        <v>43067</v>
      </c>
      <c r="M5" s="105"/>
      <c r="N5" s="105">
        <v>43074</v>
      </c>
      <c r="O5" s="106" t="s">
        <v>9</v>
      </c>
      <c r="S5" s="139" t="s">
        <v>130</v>
      </c>
      <c r="T5" s="139" t="s">
        <v>131</v>
      </c>
      <c r="U5" s="139" t="s">
        <v>132</v>
      </c>
      <c r="V5" s="139" t="s">
        <v>133</v>
      </c>
      <c r="W5" s="139" t="s">
        <v>134</v>
      </c>
      <c r="X5" s="139" t="s">
        <v>135</v>
      </c>
      <c r="Y5" s="139" t="s">
        <v>136</v>
      </c>
      <c r="Z5" s="139" t="s">
        <v>137</v>
      </c>
      <c r="AA5" s="139" t="s">
        <v>138</v>
      </c>
      <c r="AB5" s="139" t="s">
        <v>139</v>
      </c>
    </row>
    <row r="6" spans="1:28" x14ac:dyDescent="0.2">
      <c r="A6" s="271" t="s">
        <v>151</v>
      </c>
      <c r="B6" s="107" t="s">
        <v>4</v>
      </c>
      <c r="C6" s="108">
        <v>9</v>
      </c>
      <c r="D6" s="108">
        <v>9</v>
      </c>
      <c r="E6" s="108">
        <v>5</v>
      </c>
      <c r="F6" s="108">
        <v>8</v>
      </c>
      <c r="G6" s="108">
        <v>4</v>
      </c>
      <c r="H6" s="108">
        <v>5</v>
      </c>
      <c r="I6" s="108">
        <v>7</v>
      </c>
      <c r="J6" s="108">
        <v>4</v>
      </c>
      <c r="K6" s="108">
        <v>9</v>
      </c>
      <c r="L6" s="108">
        <v>10</v>
      </c>
      <c r="M6" s="109"/>
      <c r="N6" s="108"/>
      <c r="O6" s="110">
        <f>SUM(C7:L7)</f>
        <v>30</v>
      </c>
      <c r="P6" s="111" t="s">
        <v>46</v>
      </c>
      <c r="R6" s="272" t="s">
        <v>151</v>
      </c>
      <c r="S6" s="241">
        <f>IF(COUNT(C7:C7) &gt; 2, SUM(C7:C7)-MIN(C7:C7)-SMALL(C7:C7,2), SUM(C7:C7))</f>
        <v>2</v>
      </c>
      <c r="T6" s="240">
        <f>IF(COUNT(C7:D7) &gt; 2, SUM(C7:D7)-MIN(C7:D7)-SMALL(C7:D7,2), SUM(C7:D7))</f>
        <v>4</v>
      </c>
      <c r="U6" s="240">
        <f>IF(COUNT(C7:E7) &gt; 2, SUM(C7:E7)-MIN(C7:E7)-SMALL(C7:E7,2), SUM(C7:E7))</f>
        <v>4</v>
      </c>
      <c r="V6" s="240">
        <f>IF(COUNT(C7:F7) &gt; 2, SUM(C7:F7)-MIN(C7:F7)-SMALL(C7:F7,2), SUM(C7:F7))</f>
        <v>6.5</v>
      </c>
      <c r="W6" s="240">
        <f>IF(COUNT(C7:G7) &gt; 2, SUM(C7:G7)-MIN(C7:G7)-SMALL(C7:G7,2), SUM(C7:G7))</f>
        <v>11</v>
      </c>
      <c r="X6" s="240">
        <f>IF(COUNT(C7:H7) &gt; 2, SUM(C7:H7)-MIN(C7:H7)-SMALL(C7:H7,2), SUM(C7:H7))</f>
        <v>15</v>
      </c>
      <c r="Y6" s="240">
        <f>IF(COUNT(C7:I7) &gt; 2, SUM(C7:I7)-MIN(C7:I7)-SMALL(C7:I7,2), SUM(C7:I7))</f>
        <v>18</v>
      </c>
      <c r="Z6" s="240">
        <f>IF(COUNT(C7:J7) &gt; 2, SUM(C7:J7)-MIN(C7:J7)-SMALL(C7:J7,2), SUM(C7:J7))</f>
        <v>22.5</v>
      </c>
      <c r="AA6" s="240">
        <f>IF(COUNT(C7:K7) &gt; 2, SUM(C7:K7)-MIN(C7:K7)-SMALL(C7:K7,2), SUM(C7:K7))</f>
        <v>24.5</v>
      </c>
      <c r="AB6" s="240">
        <f>IF(COUNT(C7:L7) &gt; 2, SUM(C7:L7)-MIN(C7:L7)-SMALL(C7:L7,2), SUM(C7:L7))</f>
        <v>26.5</v>
      </c>
    </row>
    <row r="7" spans="1:28" x14ac:dyDescent="0.2">
      <c r="A7" s="262"/>
      <c r="B7" s="112" t="s">
        <v>5</v>
      </c>
      <c r="C7" s="113">
        <v>2</v>
      </c>
      <c r="D7" s="113">
        <v>2</v>
      </c>
      <c r="E7" s="113">
        <v>4</v>
      </c>
      <c r="F7" s="113">
        <v>2.5</v>
      </c>
      <c r="G7" s="113">
        <v>4.5</v>
      </c>
      <c r="H7" s="113">
        <v>4</v>
      </c>
      <c r="I7" s="113">
        <v>3</v>
      </c>
      <c r="J7" s="113">
        <v>4.5</v>
      </c>
      <c r="K7" s="113">
        <v>2</v>
      </c>
      <c r="L7" s="113">
        <v>1.5</v>
      </c>
      <c r="M7" s="114"/>
      <c r="N7" s="114"/>
      <c r="O7" s="110">
        <f>IF(COUNT(C7:L7) &gt; 2, SUM(C7:L7)-MIN(C7:L7)-SMALL(C7:L7,2), SUM(C7:L7))</f>
        <v>26.5</v>
      </c>
      <c r="P7" s="115" t="s">
        <v>57</v>
      </c>
      <c r="R7" s="249"/>
      <c r="S7" s="236"/>
      <c r="T7" s="238"/>
      <c r="U7" s="238"/>
      <c r="V7" s="238"/>
      <c r="W7" s="238"/>
      <c r="X7" s="238"/>
      <c r="Y7" s="238"/>
      <c r="Z7" s="238"/>
      <c r="AA7" s="238"/>
      <c r="AB7" s="238"/>
    </row>
    <row r="8" spans="1:28" x14ac:dyDescent="0.2">
      <c r="A8" s="262"/>
      <c r="B8" s="112" t="s">
        <v>6</v>
      </c>
      <c r="C8" s="36"/>
      <c r="D8" s="36"/>
      <c r="E8" s="36"/>
      <c r="F8" s="36"/>
      <c r="G8" s="36">
        <v>20</v>
      </c>
      <c r="H8" s="36"/>
      <c r="I8" s="36"/>
      <c r="J8" s="36">
        <v>20</v>
      </c>
      <c r="K8" s="36"/>
      <c r="L8" s="36"/>
      <c r="M8" s="59"/>
      <c r="N8" s="59"/>
      <c r="O8" s="100">
        <f>SUM(C8:M8)</f>
        <v>40</v>
      </c>
      <c r="P8" s="115" t="s">
        <v>48</v>
      </c>
      <c r="R8" s="249"/>
      <c r="S8" s="236"/>
      <c r="T8" s="238"/>
      <c r="U8" s="238"/>
      <c r="V8" s="238"/>
      <c r="W8" s="238"/>
      <c r="X8" s="238"/>
      <c r="Y8" s="238"/>
      <c r="Z8" s="238"/>
      <c r="AA8" s="238"/>
      <c r="AB8" s="238"/>
    </row>
    <row r="9" spans="1:28" x14ac:dyDescent="0.2">
      <c r="A9" s="263"/>
      <c r="B9" s="116" t="s">
        <v>45</v>
      </c>
      <c r="C9" s="117">
        <f t="shared" ref="C9:L9" si="0">RANK(S6,S6:S53,0)</f>
        <v>9</v>
      </c>
      <c r="D9" s="117">
        <f t="shared" si="0"/>
        <v>10</v>
      </c>
      <c r="E9" s="117">
        <f t="shared" si="0"/>
        <v>10</v>
      </c>
      <c r="F9" s="117">
        <f t="shared" si="0"/>
        <v>10</v>
      </c>
      <c r="G9" s="117">
        <f t="shared" si="0"/>
        <v>8</v>
      </c>
      <c r="H9" s="117">
        <f t="shared" si="0"/>
        <v>9</v>
      </c>
      <c r="I9" s="117">
        <f t="shared" si="0"/>
        <v>8</v>
      </c>
      <c r="J9" s="117">
        <f t="shared" si="0"/>
        <v>7</v>
      </c>
      <c r="K9" s="117">
        <f t="shared" si="0"/>
        <v>8</v>
      </c>
      <c r="L9" s="117">
        <f t="shared" si="0"/>
        <v>10</v>
      </c>
      <c r="M9" s="118"/>
      <c r="N9" s="118"/>
      <c r="O9" s="110">
        <f>IF(O7&gt;0, O7*243.903, "0")</f>
        <v>6463.4295000000002</v>
      </c>
      <c r="P9" s="119" t="s">
        <v>49</v>
      </c>
      <c r="R9" s="249"/>
      <c r="S9" s="236"/>
      <c r="T9" s="239"/>
      <c r="U9" s="239"/>
      <c r="V9" s="239"/>
      <c r="W9" s="239"/>
      <c r="X9" s="239"/>
      <c r="Y9" s="239"/>
      <c r="Z9" s="239"/>
      <c r="AA9" s="239"/>
      <c r="AB9" s="239"/>
    </row>
    <row r="10" spans="1:28" ht="4.5" customHeight="1" x14ac:dyDescent="0.2">
      <c r="A10" s="120"/>
      <c r="B10" s="121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3"/>
      <c r="R10" s="250" t="s">
        <v>173</v>
      </c>
      <c r="S10" s="236">
        <f>IF(COUNT(C12:C12) &gt; 2, SUM(C12:C12)-MIN(C12:C12)-SMALL(C12:C12,2), SUM(C12:C12))</f>
        <v>1.5</v>
      </c>
      <c r="T10" s="237">
        <f>IF(COUNT(C12:D12) &gt; 2, SUM(C12:D12)-MIN(C12:D12)-SMALL(C12:D12,2), SUM(C12:D12))</f>
        <v>4</v>
      </c>
      <c r="U10" s="237">
        <f>IF(COUNT(C12:E12) &gt; 2, SUM(C12:E12)-MIN(C12:E12)-SMALL(C12:E12,2), SUM(C12:E12))</f>
        <v>2.5</v>
      </c>
      <c r="V10" s="237">
        <f>IF(COUNT(C12:F12) &gt; 2, SUM(C12:F12)-MIN(C12:F12)-SMALL(C12:F12,2), SUM(C12:F12))</f>
        <v>4.5</v>
      </c>
      <c r="W10" s="237">
        <f>IF(COUNT(C12:G12) &gt; 2, SUM(C12:G12)-MIN(C12:G12)-SMALL(C12:G12,2), SUM(C12:G12))</f>
        <v>7.5</v>
      </c>
      <c r="X10" s="237">
        <f>IF(COUNT(C12:H12) &gt; 2, SUM(C12:H12)-MIN(C12:H12)-SMALL(C12:H12,2), SUM(C12:H12))</f>
        <v>9</v>
      </c>
      <c r="Y10" s="237">
        <f>IF(COUNT(C12:I12) &gt; 2, SUM(C12:I12)-MIN(C12:I12)-SMALL(C12:I12,2), SUM(C12:I12))</f>
        <v>10.5</v>
      </c>
      <c r="Z10" s="237">
        <f>IF(COUNT(C12:J12) &gt; 2, SUM(C12:J12)-MIN(C12:J12)-SMALL(C12:J12,2), SUM(C12:J12))</f>
        <v>16.5</v>
      </c>
      <c r="AA10" s="237">
        <f>IF(COUNT(C12:K12) &gt; 2, SUM(C12:K12)-MIN(C12:K12)-SMALL(C12:K12,2), SUM(C12:K12))</f>
        <v>18</v>
      </c>
      <c r="AB10" s="237">
        <f>IF(COUNT(C12:L12) &gt; 2, SUM(C12:L12)-MIN(C12:L12)-SMALL(C12:L12,2), SUM(C12:L12))</f>
        <v>23.5</v>
      </c>
    </row>
    <row r="11" spans="1:28" x14ac:dyDescent="0.2">
      <c r="A11" s="264" t="s">
        <v>173</v>
      </c>
      <c r="B11" s="124" t="s">
        <v>4</v>
      </c>
      <c r="C11" s="125">
        <v>10</v>
      </c>
      <c r="D11" s="125">
        <v>8</v>
      </c>
      <c r="E11" s="125">
        <v>10</v>
      </c>
      <c r="F11" s="125">
        <v>9</v>
      </c>
      <c r="G11" s="125">
        <v>7</v>
      </c>
      <c r="H11" s="125">
        <v>12</v>
      </c>
      <c r="I11" s="125">
        <v>11</v>
      </c>
      <c r="J11" s="125">
        <v>1</v>
      </c>
      <c r="K11" s="125">
        <v>10</v>
      </c>
      <c r="L11" s="125">
        <v>2</v>
      </c>
      <c r="M11" s="109"/>
      <c r="N11" s="125"/>
      <c r="O11" s="126">
        <f>SUM(C12:L12)</f>
        <v>25</v>
      </c>
      <c r="P11" s="127" t="s">
        <v>46</v>
      </c>
      <c r="R11" s="250"/>
      <c r="S11" s="236"/>
      <c r="T11" s="238"/>
      <c r="U11" s="238"/>
      <c r="V11" s="238"/>
      <c r="W11" s="238"/>
      <c r="X11" s="238"/>
      <c r="Y11" s="238"/>
      <c r="Z11" s="238"/>
      <c r="AA11" s="238"/>
      <c r="AB11" s="238"/>
    </row>
    <row r="12" spans="1:28" x14ac:dyDescent="0.2">
      <c r="A12" s="265"/>
      <c r="B12" s="128" t="s">
        <v>5</v>
      </c>
      <c r="C12" s="125">
        <v>1.5</v>
      </c>
      <c r="D12" s="125">
        <v>2.5</v>
      </c>
      <c r="E12" s="125">
        <v>1.5</v>
      </c>
      <c r="F12" s="125">
        <v>2</v>
      </c>
      <c r="G12" s="125">
        <v>3</v>
      </c>
      <c r="H12" s="125">
        <v>0.5</v>
      </c>
      <c r="I12" s="125">
        <v>1</v>
      </c>
      <c r="J12" s="125">
        <v>6</v>
      </c>
      <c r="K12" s="125">
        <v>1.5</v>
      </c>
      <c r="L12" s="125">
        <v>5.5</v>
      </c>
      <c r="M12" s="109"/>
      <c r="N12" s="109"/>
      <c r="O12" s="126">
        <f>IF(COUNT(C12:L12) &gt; 2, SUM(C12:L12)-MIN(C12:L12)-SMALL(C12:L12,2), SUM(C12:L12))</f>
        <v>23.5</v>
      </c>
      <c r="P12" s="129" t="s">
        <v>57</v>
      </c>
      <c r="R12" s="250"/>
      <c r="S12" s="236"/>
      <c r="T12" s="238"/>
      <c r="U12" s="238"/>
      <c r="V12" s="238"/>
      <c r="W12" s="238"/>
      <c r="X12" s="238"/>
      <c r="Y12" s="238"/>
      <c r="Z12" s="238"/>
      <c r="AA12" s="238"/>
      <c r="AB12" s="238"/>
    </row>
    <row r="13" spans="1:28" x14ac:dyDescent="0.2">
      <c r="A13" s="265"/>
      <c r="B13" s="128" t="s">
        <v>6</v>
      </c>
      <c r="C13" s="26"/>
      <c r="D13" s="26"/>
      <c r="E13" s="26"/>
      <c r="F13" s="26"/>
      <c r="G13" s="26"/>
      <c r="H13" s="26"/>
      <c r="I13" s="26"/>
      <c r="J13" s="26">
        <v>100</v>
      </c>
      <c r="K13" s="26"/>
      <c r="L13" s="26">
        <v>60</v>
      </c>
      <c r="M13" s="38"/>
      <c r="N13" s="38"/>
      <c r="O13" s="99">
        <f>SUM(C13:M13)</f>
        <v>160</v>
      </c>
      <c r="P13" s="129" t="s">
        <v>48</v>
      </c>
      <c r="R13" s="250"/>
      <c r="S13" s="236"/>
      <c r="T13" s="239"/>
      <c r="U13" s="239"/>
      <c r="V13" s="239"/>
      <c r="W13" s="239"/>
      <c r="X13" s="239"/>
      <c r="Y13" s="239"/>
      <c r="Z13" s="239"/>
      <c r="AA13" s="239"/>
      <c r="AB13" s="239"/>
    </row>
    <row r="14" spans="1:28" x14ac:dyDescent="0.2">
      <c r="A14" s="266"/>
      <c r="B14" s="130" t="s">
        <v>45</v>
      </c>
      <c r="C14" s="131">
        <f t="shared" ref="C14:L14" si="1">RANK(S10,S6:S53,0)</f>
        <v>10</v>
      </c>
      <c r="D14" s="131">
        <f t="shared" si="1"/>
        <v>10</v>
      </c>
      <c r="E14" s="131">
        <f t="shared" si="1"/>
        <v>12</v>
      </c>
      <c r="F14" s="131">
        <f t="shared" si="1"/>
        <v>11</v>
      </c>
      <c r="G14" s="131">
        <f t="shared" si="1"/>
        <v>12</v>
      </c>
      <c r="H14" s="131">
        <f t="shared" si="1"/>
        <v>12</v>
      </c>
      <c r="I14" s="131">
        <f t="shared" si="1"/>
        <v>12</v>
      </c>
      <c r="J14" s="131">
        <f t="shared" si="1"/>
        <v>12</v>
      </c>
      <c r="K14" s="131">
        <f t="shared" si="1"/>
        <v>12</v>
      </c>
      <c r="L14" s="131">
        <f t="shared" si="1"/>
        <v>11</v>
      </c>
      <c r="M14" s="118"/>
      <c r="N14" s="118"/>
      <c r="O14" s="126">
        <f>IF(O12&gt;0, O12*243.903, "0")</f>
        <v>5731.7204999999994</v>
      </c>
      <c r="P14" s="132" t="s">
        <v>49</v>
      </c>
      <c r="R14" s="285" t="s">
        <v>157</v>
      </c>
      <c r="S14" s="236">
        <f>IF(COUNT(C17:C17) &gt; 2, SUM(C17:C17)-MIN(C17:C17)-SMALL(C17:C17,2), SUM(C17:C17))</f>
        <v>3.5</v>
      </c>
      <c r="T14" s="237">
        <f>IF(COUNT(C17:D17) &gt; 2, SUM(C17:D17)-MIN(C17:D17)-SMALL(C17:D17,2), SUM(C17:D17))</f>
        <v>4.5</v>
      </c>
      <c r="U14" s="237">
        <f>IF(COUNT(C17:E17) &gt; 2, SUM(C17:E17)-MIN(C17:E17)-SMALL(C17:E17,2), SUM(C17:E17))</f>
        <v>4.5</v>
      </c>
      <c r="V14" s="237">
        <f>IF(COUNT(C17:F17) &gt; 2, SUM(C17:F17)-MIN(C17:F17)-SMALL(C17:F17,2), SUM(C17:F17))</f>
        <v>8.5</v>
      </c>
      <c r="W14" s="237">
        <f>IF(COUNT(C17:G17) &gt; 2, SUM(C17:G17)-MIN(C17:G17)-SMALL(C17:G17,2), SUM(C17:G17))</f>
        <v>12</v>
      </c>
      <c r="X14" s="237">
        <f>IF(COUNT(C17:H17) &gt; 2, SUM(C17:H17)-MIN(C17:H17)-SMALL(C17:H17,2), SUM(C17:H17))</f>
        <v>15.5</v>
      </c>
      <c r="Y14" s="237">
        <f>IF(COUNT(C17:I17) &gt; 2, SUM(C17:I17)-MIN(C17:I17)-SMALL(C17:I17,2), SUM(C17:I17))</f>
        <v>17</v>
      </c>
      <c r="Z14" s="237">
        <f>IF(COUNT(C17:J17) &gt; 2, SUM(C17:J17)-MIN(C17:J17)-SMALL(C17:J17,2), SUM(C17:J17))</f>
        <v>19</v>
      </c>
      <c r="AA14" s="237">
        <f>IF(COUNT(C17:K17) &gt; 2, SUM(C17:K17)-MIN(C17:K17)-SMALL(C17:K17,2), SUM(C17:K17))</f>
        <v>24.5</v>
      </c>
      <c r="AB14" s="237">
        <f>IF(COUNT(C17:L17) &gt; 2, SUM(C17:L17)-MIN(C17:L17)-SMALL(C17:L17,2), SUM(C17:L17))</f>
        <v>29.5</v>
      </c>
    </row>
    <row r="15" spans="1:28" ht="4.5" customHeight="1" x14ac:dyDescent="0.2">
      <c r="A15" s="120"/>
      <c r="B15" s="121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33"/>
      <c r="P15" s="123"/>
      <c r="R15" s="286"/>
      <c r="S15" s="236"/>
      <c r="T15" s="238"/>
      <c r="U15" s="238"/>
      <c r="V15" s="238"/>
      <c r="W15" s="238"/>
      <c r="X15" s="238"/>
      <c r="Y15" s="238"/>
      <c r="Z15" s="238"/>
      <c r="AA15" s="238"/>
      <c r="AB15" s="238"/>
    </row>
    <row r="16" spans="1:28" x14ac:dyDescent="0.2">
      <c r="A16" s="261" t="s">
        <v>157</v>
      </c>
      <c r="B16" s="107" t="s">
        <v>4</v>
      </c>
      <c r="C16" s="108">
        <v>6</v>
      </c>
      <c r="D16" s="108">
        <v>11</v>
      </c>
      <c r="E16" s="108">
        <v>4</v>
      </c>
      <c r="F16" s="108">
        <v>5</v>
      </c>
      <c r="G16" s="108">
        <v>6</v>
      </c>
      <c r="H16" s="108">
        <v>10</v>
      </c>
      <c r="I16" s="108">
        <v>0</v>
      </c>
      <c r="J16" s="108">
        <v>9</v>
      </c>
      <c r="K16" s="108">
        <v>2</v>
      </c>
      <c r="L16" s="108">
        <v>3</v>
      </c>
      <c r="M16" s="109"/>
      <c r="N16" s="108"/>
      <c r="O16" s="110">
        <f>SUM(C17:L17)</f>
        <v>30.5</v>
      </c>
      <c r="P16" s="111" t="s">
        <v>46</v>
      </c>
      <c r="R16" s="286"/>
      <c r="S16" s="236"/>
      <c r="T16" s="238"/>
      <c r="U16" s="238"/>
      <c r="V16" s="238"/>
      <c r="W16" s="238"/>
      <c r="X16" s="238"/>
      <c r="Y16" s="238"/>
      <c r="Z16" s="238"/>
      <c r="AA16" s="238"/>
      <c r="AB16" s="238"/>
    </row>
    <row r="17" spans="1:28" x14ac:dyDescent="0.2">
      <c r="A17" s="262"/>
      <c r="B17" s="112" t="s">
        <v>5</v>
      </c>
      <c r="C17" s="113">
        <v>3.5</v>
      </c>
      <c r="D17" s="113">
        <v>1</v>
      </c>
      <c r="E17" s="113">
        <v>4.5</v>
      </c>
      <c r="F17" s="113">
        <v>4</v>
      </c>
      <c r="G17" s="113">
        <v>3.5</v>
      </c>
      <c r="H17" s="113">
        <v>1.5</v>
      </c>
      <c r="I17" s="113">
        <v>0</v>
      </c>
      <c r="J17" s="113">
        <v>2</v>
      </c>
      <c r="K17" s="113">
        <v>5.5</v>
      </c>
      <c r="L17" s="113">
        <v>5</v>
      </c>
      <c r="M17" s="114"/>
      <c r="N17" s="114"/>
      <c r="O17" s="110">
        <f>IF(COUNT(C17:L17) &gt; 2, SUM(C17:L17)-MIN(C17:L17)-SMALL(C17:L17,2), SUM(C17:L17))</f>
        <v>29.5</v>
      </c>
      <c r="P17" s="115" t="s">
        <v>57</v>
      </c>
      <c r="R17" s="287"/>
      <c r="S17" s="236"/>
      <c r="T17" s="239"/>
      <c r="U17" s="239"/>
      <c r="V17" s="239"/>
      <c r="W17" s="239"/>
      <c r="X17" s="239"/>
      <c r="Y17" s="239"/>
      <c r="Z17" s="239"/>
      <c r="AA17" s="239"/>
      <c r="AB17" s="239"/>
    </row>
    <row r="18" spans="1:28" x14ac:dyDescent="0.2">
      <c r="A18" s="262"/>
      <c r="B18" s="112" t="s">
        <v>6</v>
      </c>
      <c r="C18" s="36"/>
      <c r="D18" s="36"/>
      <c r="E18" s="36">
        <v>20</v>
      </c>
      <c r="F18" s="36"/>
      <c r="G18" s="36"/>
      <c r="H18" s="36"/>
      <c r="I18" s="36"/>
      <c r="J18" s="36"/>
      <c r="K18" s="36">
        <v>60</v>
      </c>
      <c r="L18" s="36">
        <v>40</v>
      </c>
      <c r="M18" s="59"/>
      <c r="N18" s="59"/>
      <c r="O18" s="100">
        <f>SUM(C18:M18)</f>
        <v>120</v>
      </c>
      <c r="P18" s="115" t="s">
        <v>48</v>
      </c>
      <c r="R18" s="288" t="s">
        <v>149</v>
      </c>
      <c r="S18" s="236">
        <f>IF(COUNT(C22:C22) &gt; 2, SUM(C22:C22)-MIN(C22:C22)-SMALL(C22:C22,2), SUM(C22:C22))</f>
        <v>3</v>
      </c>
      <c r="T18" s="237">
        <f>IF(COUNT(C22:D22) &gt; 2, SUM(C22:D22)-MIN(C22:D22)-SMALL(C22:D22,2), SUM(C22:D22))</f>
        <v>8</v>
      </c>
      <c r="U18" s="237">
        <f>IF(COUNT(C22:E22) &gt; 2, SUM(C22:E22)-MIN(C22:E22)-SMALL(C22:E22,2), SUM(C22:E22))</f>
        <v>6</v>
      </c>
      <c r="V18" s="237">
        <f>IF(COUNT(C22:F22) &gt; 2, SUM(C22:F22)-MIN(C22:F22)-SMALL(C22:F22,2), SUM(C22:F22))</f>
        <v>11</v>
      </c>
      <c r="W18" s="237">
        <f>IF(COUNT(C22:G22) &gt; 2, SUM(C22:G22)-MIN(C22:G22)-SMALL(C22:G22,2), SUM(C22:G22))</f>
        <v>15.5</v>
      </c>
      <c r="X18" s="237">
        <f>IF(COUNT(C22:H22) &gt; 2, SUM(C22:H22)-MIN(C22:H22)-SMALL(C22:H22,2), SUM(C22:H22))</f>
        <v>21</v>
      </c>
      <c r="Y18" s="237">
        <f>IF(COUNT(C22:I22) &gt; 2, SUM(C22:I22)-MIN(C22:I22)-SMALL(C22:I22,2), SUM(C22:I22))</f>
        <v>25</v>
      </c>
      <c r="Z18" s="237">
        <f>IF(COUNT(C22:J22) &gt; 2, SUM(C22:J22)-MIN(C22:J22)-SMALL(C22:J22,2), SUM(C22:J22))</f>
        <v>28</v>
      </c>
      <c r="AA18" s="237">
        <f>IF(COUNT(C22:K22) &gt; 2, SUM(C22:K22)-MIN(C22:K22)-SMALL(C22:K22,2), SUM(C22:K22))</f>
        <v>30</v>
      </c>
      <c r="AB18" s="237">
        <f>IF(COUNT(C22:L22) &gt; 2, SUM(C22:L22)-MIN(C22:L22)-SMALL(C22:L22,2), SUM(C22:L22))</f>
        <v>32.5</v>
      </c>
    </row>
    <row r="19" spans="1:28" x14ac:dyDescent="0.2">
      <c r="A19" s="263"/>
      <c r="B19" s="116" t="s">
        <v>45</v>
      </c>
      <c r="C19" s="117">
        <f t="shared" ref="C19:L19" si="2">RANK(S14,S6:S53,0)</f>
        <v>6</v>
      </c>
      <c r="D19" s="117">
        <f t="shared" si="2"/>
        <v>8</v>
      </c>
      <c r="E19" s="117">
        <f t="shared" si="2"/>
        <v>8</v>
      </c>
      <c r="F19" s="117">
        <f t="shared" si="2"/>
        <v>8</v>
      </c>
      <c r="G19" s="117">
        <f t="shared" si="2"/>
        <v>6</v>
      </c>
      <c r="H19" s="117">
        <f t="shared" si="2"/>
        <v>6</v>
      </c>
      <c r="I19" s="117">
        <f t="shared" si="2"/>
        <v>11</v>
      </c>
      <c r="J19" s="117">
        <f t="shared" si="2"/>
        <v>11</v>
      </c>
      <c r="K19" s="117">
        <f t="shared" si="2"/>
        <v>8</v>
      </c>
      <c r="L19" s="117">
        <f t="shared" si="2"/>
        <v>7</v>
      </c>
      <c r="M19" s="118"/>
      <c r="N19" s="118"/>
      <c r="O19" s="110">
        <f>IF(O17&gt;0, O17*243.903, "0")</f>
        <v>7195.1385</v>
      </c>
      <c r="P19" s="119" t="s">
        <v>49</v>
      </c>
      <c r="R19" s="289"/>
      <c r="S19" s="236"/>
      <c r="T19" s="238"/>
      <c r="U19" s="238"/>
      <c r="V19" s="238"/>
      <c r="W19" s="238"/>
      <c r="X19" s="238"/>
      <c r="Y19" s="238"/>
      <c r="Z19" s="238"/>
      <c r="AA19" s="238"/>
      <c r="AB19" s="238"/>
    </row>
    <row r="20" spans="1:28" ht="4.5" customHeight="1" x14ac:dyDescent="0.2">
      <c r="A20" s="120"/>
      <c r="B20" s="121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33"/>
      <c r="P20" s="123"/>
      <c r="R20" s="289"/>
      <c r="S20" s="236"/>
      <c r="T20" s="238"/>
      <c r="U20" s="238"/>
      <c r="V20" s="238"/>
      <c r="W20" s="238"/>
      <c r="X20" s="238"/>
      <c r="Y20" s="238"/>
      <c r="Z20" s="238"/>
      <c r="AA20" s="238"/>
      <c r="AB20" s="238"/>
    </row>
    <row r="21" spans="1:28" x14ac:dyDescent="0.2">
      <c r="A21" s="264" t="s">
        <v>149</v>
      </c>
      <c r="B21" s="124" t="s">
        <v>4</v>
      </c>
      <c r="C21" s="125">
        <v>7</v>
      </c>
      <c r="D21" s="125">
        <v>3</v>
      </c>
      <c r="E21" s="125">
        <v>1</v>
      </c>
      <c r="F21" s="125">
        <v>4</v>
      </c>
      <c r="G21" s="125">
        <v>5</v>
      </c>
      <c r="H21" s="125">
        <v>2</v>
      </c>
      <c r="I21" s="125">
        <v>9</v>
      </c>
      <c r="J21" s="125">
        <v>10</v>
      </c>
      <c r="K21" s="125">
        <v>11</v>
      </c>
      <c r="L21" s="125">
        <v>8</v>
      </c>
      <c r="M21" s="109"/>
      <c r="N21" s="125"/>
      <c r="O21" s="126">
        <f>SUM(C22:L22)</f>
        <v>35</v>
      </c>
      <c r="P21" s="127" t="s">
        <v>46</v>
      </c>
      <c r="R21" s="290"/>
      <c r="S21" s="236"/>
      <c r="T21" s="239"/>
      <c r="U21" s="239"/>
      <c r="V21" s="239"/>
      <c r="W21" s="239"/>
      <c r="X21" s="239"/>
      <c r="Y21" s="239"/>
      <c r="Z21" s="239"/>
      <c r="AA21" s="239"/>
      <c r="AB21" s="239"/>
    </row>
    <row r="22" spans="1:28" x14ac:dyDescent="0.2">
      <c r="A22" s="265"/>
      <c r="B22" s="128" t="s">
        <v>5</v>
      </c>
      <c r="C22" s="134">
        <v>3</v>
      </c>
      <c r="D22" s="134">
        <v>5</v>
      </c>
      <c r="E22" s="134">
        <v>6</v>
      </c>
      <c r="F22" s="134">
        <v>4.5</v>
      </c>
      <c r="G22" s="134">
        <v>4</v>
      </c>
      <c r="H22" s="134">
        <v>5.5</v>
      </c>
      <c r="I22" s="134">
        <v>2</v>
      </c>
      <c r="J22" s="134">
        <v>1.5</v>
      </c>
      <c r="K22" s="134">
        <v>1</v>
      </c>
      <c r="L22" s="134">
        <v>2.5</v>
      </c>
      <c r="M22" s="114"/>
      <c r="N22" s="114"/>
      <c r="O22" s="126">
        <f>IF(COUNT(C22:L22) &gt; 2, SUM(C22:L22)-MIN(C22:L22)-SMALL(C22:L22,2), SUM(C22:L22))</f>
        <v>32.5</v>
      </c>
      <c r="P22" s="129" t="s">
        <v>57</v>
      </c>
      <c r="R22" s="282" t="s">
        <v>152</v>
      </c>
      <c r="S22" s="236">
        <f>IF(COUNT(C27:C27) &gt; 2, SUM(C27:C27)-MIN(C27:C27)-SMALL(C27:C27,2), SUM(C27:C27))</f>
        <v>5</v>
      </c>
      <c r="T22" s="237">
        <f>IF(COUNT(C27:D27) &gt; 2, SUM(C27:D27)-MIN(C27:D27)-SMALL(C27:D27,2), SUM(C27:D27))</f>
        <v>9.5</v>
      </c>
      <c r="U22" s="237">
        <f>IF(COUNT(C27:E27) &gt; 2, SUM(C27:E27)-MIN(C27:E27)-SMALL(C27:E27,2), SUM(C27:E27))</f>
        <v>5</v>
      </c>
      <c r="V22" s="237">
        <f>IF(COUNT(C27:F27) &gt; 2, SUM(C27:F27)-MIN(C27:F27)-SMALL(C27:F27,2), SUM(C27:F27))</f>
        <v>10.5</v>
      </c>
      <c r="W22" s="237">
        <f>IF(COUNT(C27:G27) &gt; 2, SUM(C27:G27)-MIN(C27:G27)-SMALL(C27:G27,2), SUM(C27:G27))</f>
        <v>16</v>
      </c>
      <c r="X22" s="237">
        <f>IF(COUNT(C27:H27) &gt; 2, SUM(C27:H27)-MIN(C27:H27)-SMALL(C27:H27,2), SUM(C27:H27))</f>
        <v>20.5</v>
      </c>
      <c r="Y22" s="237">
        <f>IF(COUNT(C27:I27) &gt; 2, SUM(C27:I27)-MIN(C27:I27)-SMALL(C27:I27,2), SUM(C27:I27))</f>
        <v>22.5</v>
      </c>
      <c r="Z22" s="237">
        <f>IF(COUNT(C27:J27) &gt; 2, SUM(C27:J27)-MIN(C27:J27)-SMALL(C27:J27,2), SUM(C27:J27))</f>
        <v>26</v>
      </c>
      <c r="AA22" s="237">
        <f>IF(COUNT(C27:K27) &gt; 2, SUM(C27:K27)-MIN(C27:K27)-SMALL(C27:K27,2), SUM(C27:K27))</f>
        <v>32</v>
      </c>
      <c r="AB22" s="237">
        <f>IF(COUNT(C27:L27) &gt; 2, SUM(C27:L27)-MIN(C27:L27)-SMALL(C27:L27,2), SUM(C27:L27))</f>
        <v>34</v>
      </c>
    </row>
    <row r="23" spans="1:28" x14ac:dyDescent="0.2">
      <c r="A23" s="265"/>
      <c r="B23" s="128" t="s">
        <v>6</v>
      </c>
      <c r="C23" s="26"/>
      <c r="D23" s="26">
        <v>40</v>
      </c>
      <c r="E23" s="26">
        <v>80</v>
      </c>
      <c r="F23" s="26">
        <v>20</v>
      </c>
      <c r="G23" s="26"/>
      <c r="H23" s="26">
        <v>80</v>
      </c>
      <c r="I23" s="26"/>
      <c r="J23" s="26"/>
      <c r="K23" s="26"/>
      <c r="L23" s="26"/>
      <c r="M23" s="38">
        <v>100</v>
      </c>
      <c r="N23" s="38"/>
      <c r="O23" s="99">
        <f>SUM(C23:M23)</f>
        <v>320</v>
      </c>
      <c r="P23" s="129" t="s">
        <v>48</v>
      </c>
      <c r="R23" s="283"/>
      <c r="S23" s="236"/>
      <c r="T23" s="238"/>
      <c r="U23" s="238"/>
      <c r="V23" s="238"/>
      <c r="W23" s="238"/>
      <c r="X23" s="238"/>
      <c r="Y23" s="238"/>
      <c r="Z23" s="238"/>
      <c r="AA23" s="238"/>
      <c r="AB23" s="238"/>
    </row>
    <row r="24" spans="1:28" x14ac:dyDescent="0.2">
      <c r="A24" s="266"/>
      <c r="B24" s="130" t="s">
        <v>45</v>
      </c>
      <c r="C24" s="131">
        <f t="shared" ref="C24:L24" si="3">RANK(S18,S6:S53,0)</f>
        <v>7</v>
      </c>
      <c r="D24" s="131">
        <f t="shared" si="3"/>
        <v>5</v>
      </c>
      <c r="E24" s="131">
        <f t="shared" si="3"/>
        <v>1</v>
      </c>
      <c r="F24" s="131">
        <f t="shared" si="3"/>
        <v>2</v>
      </c>
      <c r="G24" s="131">
        <f t="shared" si="3"/>
        <v>3</v>
      </c>
      <c r="H24" s="131">
        <f t="shared" si="3"/>
        <v>2</v>
      </c>
      <c r="I24" s="131">
        <f t="shared" si="3"/>
        <v>1</v>
      </c>
      <c r="J24" s="131">
        <f t="shared" si="3"/>
        <v>1</v>
      </c>
      <c r="K24" s="131">
        <f t="shared" si="3"/>
        <v>4</v>
      </c>
      <c r="L24" s="131">
        <f t="shared" si="3"/>
        <v>4</v>
      </c>
      <c r="M24" s="118"/>
      <c r="N24" s="118"/>
      <c r="O24" s="126">
        <f>IF(O22&gt;0, O22*243.903, "0")</f>
        <v>7926.8474999999999</v>
      </c>
      <c r="P24" s="132" t="s">
        <v>49</v>
      </c>
      <c r="R24" s="283"/>
      <c r="S24" s="236"/>
      <c r="T24" s="238"/>
      <c r="U24" s="238"/>
      <c r="V24" s="238"/>
      <c r="W24" s="238"/>
      <c r="X24" s="238"/>
      <c r="Y24" s="238"/>
      <c r="Z24" s="238"/>
      <c r="AA24" s="238"/>
      <c r="AB24" s="238"/>
    </row>
    <row r="25" spans="1:28" ht="4.5" customHeight="1" x14ac:dyDescent="0.2">
      <c r="A25" s="120"/>
      <c r="B25" s="121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33"/>
      <c r="P25" s="123"/>
      <c r="R25" s="284"/>
      <c r="S25" s="236"/>
      <c r="T25" s="239"/>
      <c r="U25" s="239"/>
      <c r="V25" s="239"/>
      <c r="W25" s="239"/>
      <c r="X25" s="239"/>
      <c r="Y25" s="239"/>
      <c r="Z25" s="239"/>
      <c r="AA25" s="239"/>
      <c r="AB25" s="239"/>
    </row>
    <row r="26" spans="1:28" x14ac:dyDescent="0.2">
      <c r="A26" s="255" t="s">
        <v>152</v>
      </c>
      <c r="B26" s="107" t="s">
        <v>4</v>
      </c>
      <c r="C26" s="108">
        <v>3</v>
      </c>
      <c r="D26" s="108">
        <v>4</v>
      </c>
      <c r="E26" s="108">
        <v>9</v>
      </c>
      <c r="F26" s="108">
        <v>2</v>
      </c>
      <c r="G26" s="108">
        <v>2</v>
      </c>
      <c r="H26" s="108">
        <v>9</v>
      </c>
      <c r="I26" s="108">
        <v>10</v>
      </c>
      <c r="J26" s="108">
        <v>6</v>
      </c>
      <c r="K26" s="108">
        <v>1</v>
      </c>
      <c r="L26" s="108">
        <v>11</v>
      </c>
      <c r="M26" s="109"/>
      <c r="N26" s="108"/>
      <c r="O26" s="110">
        <f>SUM(C27:L27)</f>
        <v>36.5</v>
      </c>
      <c r="P26" s="111" t="s">
        <v>46</v>
      </c>
      <c r="R26" s="244" t="s">
        <v>142</v>
      </c>
      <c r="S26" s="237">
        <f>IF(COUNT(C32:C32) &gt; 2, SUM(C32:C32)-MIN(C32:C32)-SMALL(C32:C32,2), SUM(C32:C32))</f>
        <v>2.5</v>
      </c>
      <c r="T26" s="237">
        <f>IF(COUNT(C32:D32) &gt; 2, SUM(C32:D32)-MIN(C32:D32)-SMALL(C32:D32,2), SUM(C32:D32))</f>
        <v>8.5</v>
      </c>
      <c r="U26" s="237">
        <f>IF(COUNT(C32:E32) &gt; 2, SUM(C32:E32)-MIN(C32:E32)-SMALL(C32:E32,2), SUM(C32:E32))</f>
        <v>6</v>
      </c>
      <c r="V26" s="237">
        <f>IF(COUNT(C32:F32) &gt; 2, SUM(C32:F32)-MIN(C32:F32)-SMALL(C32:F32,2), SUM(C32:F32))</f>
        <v>11.5</v>
      </c>
      <c r="W26" s="237">
        <f>IF(COUNT(C32:G32) &gt; 2, SUM(C32:G32)-MIN(C32:G32)-SMALL(C32:G32,2), SUM(C32:G32))</f>
        <v>16.5</v>
      </c>
      <c r="X26" s="237">
        <f>IF(COUNT(C32:H32) &gt; 2, SUM(C32:H32)-MIN(C32:H32)-SMALL(C32:H32,2), SUM(C32:H32))</f>
        <v>21.5</v>
      </c>
      <c r="Y26" s="237">
        <f>IF(COUNT(C32:I32) &gt; 2, SUM(C32:I32)-MIN(C32:I32)-SMALL(C32:I32,2), SUM(C32:I32))</f>
        <v>25</v>
      </c>
      <c r="Z26" s="237">
        <f>IF(COUNT(C32:J32) &gt; 2, SUM(C32:J32)-MIN(C32:J32)-SMALL(C32:J32,2), SUM(C32:J32))</f>
        <v>28</v>
      </c>
      <c r="AA26" s="237">
        <f>IF(COUNT(C32:K32) &gt; 2, SUM(C32:K32)-MIN(C32:K32)-SMALL(C32:K32,2), SUM(C32:K32))</f>
        <v>31.5</v>
      </c>
      <c r="AB26" s="237">
        <f>IF(COUNT(C32:L32) &gt; 2, SUM(C32:L32)-MIN(C32:L32)-SMALL(C32:L32,2), SUM(C32:L32))</f>
        <v>35.5</v>
      </c>
    </row>
    <row r="27" spans="1:28" x14ac:dyDescent="0.2">
      <c r="A27" s="256"/>
      <c r="B27" s="112" t="s">
        <v>5</v>
      </c>
      <c r="C27" s="108">
        <v>5</v>
      </c>
      <c r="D27" s="108">
        <v>4.5</v>
      </c>
      <c r="E27" s="108">
        <v>2</v>
      </c>
      <c r="F27" s="108">
        <v>5.5</v>
      </c>
      <c r="G27" s="108">
        <v>5.5</v>
      </c>
      <c r="H27" s="108">
        <v>2</v>
      </c>
      <c r="I27" s="108">
        <v>1.5</v>
      </c>
      <c r="J27" s="108">
        <v>3.5</v>
      </c>
      <c r="K27" s="108">
        <v>6</v>
      </c>
      <c r="L27" s="108">
        <v>1</v>
      </c>
      <c r="M27" s="109"/>
      <c r="N27" s="109"/>
      <c r="O27" s="110">
        <f>IF(COUNT(C27:L27) &gt; 2, SUM(C27:L27)-MIN(C27:L27)-SMALL(C27:L27,2), SUM(C27:L27))</f>
        <v>34</v>
      </c>
      <c r="P27" s="115" t="s">
        <v>57</v>
      </c>
      <c r="R27" s="245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</row>
    <row r="28" spans="1:28" x14ac:dyDescent="0.2">
      <c r="A28" s="256"/>
      <c r="B28" s="112" t="s">
        <v>6</v>
      </c>
      <c r="C28" s="36">
        <v>40</v>
      </c>
      <c r="D28" s="36">
        <v>20</v>
      </c>
      <c r="E28" s="36"/>
      <c r="F28" s="36">
        <v>80</v>
      </c>
      <c r="G28" s="36">
        <v>80</v>
      </c>
      <c r="H28" s="36"/>
      <c r="I28" s="36"/>
      <c r="J28" s="36"/>
      <c r="K28" s="36">
        <v>100</v>
      </c>
      <c r="L28" s="36"/>
      <c r="M28" s="59">
        <v>130</v>
      </c>
      <c r="N28" s="59"/>
      <c r="O28" s="100">
        <f>SUM(C28:M28)</f>
        <v>450</v>
      </c>
      <c r="P28" s="115" t="s">
        <v>48</v>
      </c>
      <c r="R28" s="245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</row>
    <row r="29" spans="1:28" x14ac:dyDescent="0.2">
      <c r="A29" s="257"/>
      <c r="B29" s="116" t="s">
        <v>45</v>
      </c>
      <c r="C29" s="117">
        <f t="shared" ref="C29:L29" si="4">RANK(S22,S6:S53,0)</f>
        <v>3</v>
      </c>
      <c r="D29" s="117">
        <f t="shared" si="4"/>
        <v>2</v>
      </c>
      <c r="E29" s="117">
        <f t="shared" si="4"/>
        <v>6</v>
      </c>
      <c r="F29" s="117">
        <f t="shared" si="4"/>
        <v>3</v>
      </c>
      <c r="G29" s="117">
        <f t="shared" si="4"/>
        <v>2</v>
      </c>
      <c r="H29" s="117">
        <f t="shared" si="4"/>
        <v>3</v>
      </c>
      <c r="I29" s="117">
        <f t="shared" si="4"/>
        <v>3</v>
      </c>
      <c r="J29" s="117">
        <f t="shared" si="4"/>
        <v>4</v>
      </c>
      <c r="K29" s="117">
        <f t="shared" si="4"/>
        <v>1</v>
      </c>
      <c r="L29" s="117">
        <f t="shared" si="4"/>
        <v>3</v>
      </c>
      <c r="M29" s="118"/>
      <c r="N29" s="118"/>
      <c r="O29" s="110">
        <f>IF(O27&gt;0, O27*243.903, "0")</f>
        <v>8292.7019999999993</v>
      </c>
      <c r="P29" s="119" t="s">
        <v>49</v>
      </c>
      <c r="R29" s="246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</row>
    <row r="30" spans="1:28" ht="4.5" customHeight="1" x14ac:dyDescent="0.2">
      <c r="A30" s="120"/>
      <c r="B30" s="121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33"/>
      <c r="P30" s="123"/>
      <c r="R30" s="282" t="s">
        <v>52</v>
      </c>
      <c r="S30" s="236">
        <f>IF(COUNT(C37:C37) &gt; 2, SUM(C37:C37)-MIN(C37:C37)-SMALL(C37:C37,2), SUM(C37:C37))</f>
        <v>4.5</v>
      </c>
      <c r="T30" s="237">
        <f>IF(COUNT(C37:D37) &gt; 2, SUM(C37:D37)-MIN(C37:D37)-SMALL(C37:D37,2), SUM(C37:D37))</f>
        <v>4.5</v>
      </c>
      <c r="U30" s="237">
        <f>IF(COUNT(C37:E37) &gt; 2, SUM(C37:E37)-MIN(C37:E37)-SMALL(C37:E37,2), SUM(C37:E37))</f>
        <v>4.5</v>
      </c>
      <c r="V30" s="237">
        <f>IF(COUNT(C37:F37) &gt; 2, SUM(C37:F37)-MIN(C37:F37)-SMALL(C37:F37,2), SUM(C37:F37))</f>
        <v>10.5</v>
      </c>
      <c r="W30" s="237">
        <f>IF(COUNT(C37:G37) &gt; 2, SUM(C37:G37)-MIN(C37:G37)-SMALL(C37:G37,2), SUM(C37:G37))</f>
        <v>12</v>
      </c>
      <c r="X30" s="237">
        <f>IF(COUNT(C37:H37) &gt; 2, SUM(C37:H37)-MIN(C37:H37)-SMALL(C37:H37,2), SUM(C37:H37))</f>
        <v>13</v>
      </c>
      <c r="Y30" s="237">
        <f>IF(COUNT(C37:I37) &gt; 2, SUM(C37:I37)-MIN(C37:I37)-SMALL(C37:I37,2), SUM(C37:I37))</f>
        <v>17.5</v>
      </c>
      <c r="Z30" s="237">
        <f>IF(COUNT(C37:J37) &gt; 2, SUM(C37:J37)-MIN(C37:J37)-SMALL(C37:J37,2), SUM(C37:J37))</f>
        <v>23</v>
      </c>
      <c r="AA30" s="237">
        <f>IF(COUNT(C37:K37) &gt; 2, SUM(C37:K37)-MIN(C37:K37)-SMALL(C37:K37,2), SUM(C37:K37))</f>
        <v>23</v>
      </c>
      <c r="AB30" s="237">
        <f>IF(COUNT(C37:L37) &gt; 2, SUM(C37:L37)-MIN(C37:L37)-SMALL(C37:L37,2), SUM(C37:L37))</f>
        <v>23</v>
      </c>
    </row>
    <row r="31" spans="1:28" x14ac:dyDescent="0.2">
      <c r="A31" s="252" t="s">
        <v>142</v>
      </c>
      <c r="B31" s="124" t="s">
        <v>4</v>
      </c>
      <c r="C31" s="125">
        <v>8</v>
      </c>
      <c r="D31" s="125">
        <v>1</v>
      </c>
      <c r="E31" s="125">
        <v>2</v>
      </c>
      <c r="F31" s="125">
        <v>3</v>
      </c>
      <c r="G31" s="125">
        <v>3</v>
      </c>
      <c r="H31" s="125">
        <v>7</v>
      </c>
      <c r="I31" s="125">
        <v>6</v>
      </c>
      <c r="J31" s="125">
        <v>7</v>
      </c>
      <c r="K31" s="125">
        <v>6</v>
      </c>
      <c r="L31" s="125">
        <v>5</v>
      </c>
      <c r="M31" s="109"/>
      <c r="N31" s="125"/>
      <c r="O31" s="126">
        <f>SUM(C32:L32)</f>
        <v>41</v>
      </c>
      <c r="P31" s="127" t="s">
        <v>46</v>
      </c>
      <c r="R31" s="283"/>
      <c r="S31" s="236"/>
      <c r="T31" s="238"/>
      <c r="U31" s="238"/>
      <c r="V31" s="238"/>
      <c r="W31" s="238"/>
      <c r="X31" s="238"/>
      <c r="Y31" s="238"/>
      <c r="Z31" s="238"/>
      <c r="AA31" s="238"/>
      <c r="AB31" s="238"/>
    </row>
    <row r="32" spans="1:28" x14ac:dyDescent="0.2">
      <c r="A32" s="253"/>
      <c r="B32" s="128" t="s">
        <v>5</v>
      </c>
      <c r="C32" s="125">
        <v>2.5</v>
      </c>
      <c r="D32" s="125">
        <v>6</v>
      </c>
      <c r="E32" s="125">
        <v>5.5</v>
      </c>
      <c r="F32" s="125">
        <v>5</v>
      </c>
      <c r="G32" s="125">
        <v>5</v>
      </c>
      <c r="H32" s="125">
        <v>3</v>
      </c>
      <c r="I32" s="125">
        <v>3.5</v>
      </c>
      <c r="J32" s="125">
        <v>3</v>
      </c>
      <c r="K32" s="125">
        <v>3.5</v>
      </c>
      <c r="L32" s="125">
        <v>4</v>
      </c>
      <c r="M32" s="109"/>
      <c r="N32" s="109"/>
      <c r="O32" s="126">
        <f>IF(COUNT(C32:L32) &gt; 2, SUM(C32:L32)-MIN(C32:L32)-SMALL(C32:L32,2), SUM(C32:L32))</f>
        <v>35.5</v>
      </c>
      <c r="P32" s="129" t="s">
        <v>57</v>
      </c>
      <c r="R32" s="283"/>
      <c r="S32" s="236"/>
      <c r="T32" s="238"/>
      <c r="U32" s="238"/>
      <c r="V32" s="238"/>
      <c r="W32" s="238"/>
      <c r="X32" s="238"/>
      <c r="Y32" s="238"/>
      <c r="Z32" s="238"/>
      <c r="AA32" s="238"/>
      <c r="AB32" s="238"/>
    </row>
    <row r="33" spans="1:28" x14ac:dyDescent="0.2">
      <c r="A33" s="253"/>
      <c r="B33" s="128" t="s">
        <v>6</v>
      </c>
      <c r="C33" s="26"/>
      <c r="D33" s="26">
        <v>100</v>
      </c>
      <c r="E33" s="26">
        <v>60</v>
      </c>
      <c r="F33" s="26">
        <v>40</v>
      </c>
      <c r="G33" s="26">
        <v>40</v>
      </c>
      <c r="H33" s="26"/>
      <c r="I33" s="26"/>
      <c r="J33" s="26"/>
      <c r="K33" s="26"/>
      <c r="L33" s="26"/>
      <c r="M33" s="38">
        <v>170</v>
      </c>
      <c r="N33" s="38"/>
      <c r="O33" s="99">
        <f>SUM(C33:M33)</f>
        <v>410</v>
      </c>
      <c r="P33" s="129" t="s">
        <v>48</v>
      </c>
      <c r="R33" s="284"/>
      <c r="S33" s="236"/>
      <c r="T33" s="239"/>
      <c r="U33" s="239"/>
      <c r="V33" s="239"/>
      <c r="W33" s="239"/>
      <c r="X33" s="239"/>
      <c r="Y33" s="239"/>
      <c r="Z33" s="239"/>
      <c r="AA33" s="239"/>
      <c r="AB33" s="239"/>
    </row>
    <row r="34" spans="1:28" x14ac:dyDescent="0.2">
      <c r="A34" s="254"/>
      <c r="B34" s="130" t="s">
        <v>45</v>
      </c>
      <c r="C34" s="131">
        <f t="shared" ref="C34:L34" si="5">RANK(S26,S6:S53,0)</f>
        <v>8</v>
      </c>
      <c r="D34" s="131">
        <f t="shared" si="5"/>
        <v>3</v>
      </c>
      <c r="E34" s="131">
        <f t="shared" si="5"/>
        <v>1</v>
      </c>
      <c r="F34" s="131">
        <f t="shared" si="5"/>
        <v>1</v>
      </c>
      <c r="G34" s="131">
        <f t="shared" si="5"/>
        <v>1</v>
      </c>
      <c r="H34" s="131">
        <f t="shared" si="5"/>
        <v>1</v>
      </c>
      <c r="I34" s="131">
        <f t="shared" si="5"/>
        <v>1</v>
      </c>
      <c r="J34" s="131">
        <f t="shared" si="5"/>
        <v>1</v>
      </c>
      <c r="K34" s="131">
        <f t="shared" si="5"/>
        <v>2</v>
      </c>
      <c r="L34" s="131">
        <f t="shared" si="5"/>
        <v>2</v>
      </c>
      <c r="M34" s="118"/>
      <c r="N34" s="118"/>
      <c r="O34" s="126">
        <f>IF(O32&gt;0, O32*243.903, "0")</f>
        <v>8658.5565000000006</v>
      </c>
      <c r="P34" s="132" t="s">
        <v>49</v>
      </c>
      <c r="R34" s="244" t="s">
        <v>175</v>
      </c>
      <c r="S34" s="236">
        <f>IF(COUNT(C42:C42) &gt; 2, SUM(C42:C42)-MIN(C42:C42)-SMALL(C42:C42,2), SUM(C42:C42))</f>
        <v>0.5</v>
      </c>
      <c r="T34" s="237">
        <f>IF(COUNT(C42:D42) &gt; 2, SUM(C42:D42)-MIN(C42:D42)-SMALL(C42:D42,2), SUM(C42:D42))</f>
        <v>6</v>
      </c>
      <c r="U34" s="237">
        <f>IF(COUNT(C42:E42) &gt; 2, SUM(C42:E42)-MIN(C42:E42)-SMALL(C42:E42,2), SUM(C42:E42))</f>
        <v>5.5</v>
      </c>
      <c r="V34" s="237">
        <f>IF(COUNT(C42:F42) &gt; 2, SUM(C42:F42)-MIN(C42:F42)-SMALL(C42:F42,2), SUM(C42:F42))</f>
        <v>9</v>
      </c>
      <c r="W34" s="237">
        <f>IF(COUNT(C42:G42) &gt; 2, SUM(C42:G42)-MIN(C42:G42)-SMALL(C42:G42,2), SUM(C42:G42))</f>
        <v>11</v>
      </c>
      <c r="X34" s="237">
        <f>IF(COUNT(C42:H42) &gt; 2, SUM(C42:H42)-MIN(C42:H42)-SMALL(C42:H42,2), SUM(C42:H42))</f>
        <v>17</v>
      </c>
      <c r="Y34" s="237">
        <f>IF(COUNT(C42:I42) &gt; 2, SUM(C42:I42)-MIN(C42:I42)-SMALL(C42:I42,2), SUM(C42:I42))</f>
        <v>19.5</v>
      </c>
      <c r="Z34" s="237">
        <f>IF(COUNT(C42:J42) &gt; 2, SUM(C42:J42)-MIN(C42:J42)-SMALL(C42:J42,2), SUM(C42:J42))</f>
        <v>20.5</v>
      </c>
      <c r="AA34" s="237">
        <f>IF(COUNT(C42:K42) &gt; 2, SUM(C42:K42)-MIN(C42:K42)-SMALL(C42:K42,2), SUM(C42:K42))</f>
        <v>25</v>
      </c>
      <c r="AB34" s="237">
        <f>IF(COUNT(C42:L42) &gt; 2, SUM(C42:L42)-MIN(C42:L42)-SMALL(C42:L42,2), SUM(C42:L42))</f>
        <v>28.5</v>
      </c>
    </row>
    <row r="35" spans="1:28" ht="4.5" customHeight="1" x14ac:dyDescent="0.2">
      <c r="A35" s="120"/>
      <c r="B35" s="121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33"/>
      <c r="P35" s="123"/>
      <c r="R35" s="245"/>
      <c r="S35" s="236"/>
      <c r="T35" s="238"/>
      <c r="U35" s="238"/>
      <c r="V35" s="238"/>
      <c r="W35" s="238"/>
      <c r="X35" s="238"/>
      <c r="Y35" s="238"/>
      <c r="Z35" s="238"/>
      <c r="AA35" s="238"/>
      <c r="AB35" s="238"/>
    </row>
    <row r="36" spans="1:28" x14ac:dyDescent="0.2">
      <c r="A36" s="255" t="s">
        <v>52</v>
      </c>
      <c r="B36" s="107" t="s">
        <v>4</v>
      </c>
      <c r="C36" s="108">
        <v>4</v>
      </c>
      <c r="D36" s="108">
        <v>0</v>
      </c>
      <c r="E36" s="108">
        <v>0</v>
      </c>
      <c r="F36" s="108">
        <v>1</v>
      </c>
      <c r="G36" s="108">
        <v>10</v>
      </c>
      <c r="H36" s="108">
        <v>11</v>
      </c>
      <c r="I36" s="108">
        <v>4</v>
      </c>
      <c r="J36" s="108">
        <v>2</v>
      </c>
      <c r="K36" s="108">
        <v>0</v>
      </c>
      <c r="L36" s="108">
        <v>0</v>
      </c>
      <c r="M36" s="109"/>
      <c r="N36" s="108"/>
      <c r="O36" s="110">
        <f>SUM(C37:L37)</f>
        <v>23</v>
      </c>
      <c r="P36" s="111" t="s">
        <v>46</v>
      </c>
      <c r="R36" s="245"/>
      <c r="S36" s="236"/>
      <c r="T36" s="238"/>
      <c r="U36" s="238"/>
      <c r="V36" s="238"/>
      <c r="W36" s="238"/>
      <c r="X36" s="238"/>
      <c r="Y36" s="238"/>
      <c r="Z36" s="238"/>
      <c r="AA36" s="238"/>
      <c r="AB36" s="238"/>
    </row>
    <row r="37" spans="1:28" x14ac:dyDescent="0.2">
      <c r="A37" s="256"/>
      <c r="B37" s="112" t="s">
        <v>5</v>
      </c>
      <c r="C37" s="113">
        <v>4.5</v>
      </c>
      <c r="D37" s="113">
        <v>0</v>
      </c>
      <c r="E37" s="113">
        <v>0</v>
      </c>
      <c r="F37" s="113">
        <v>6</v>
      </c>
      <c r="G37" s="113">
        <v>1.5</v>
      </c>
      <c r="H37" s="113">
        <v>1</v>
      </c>
      <c r="I37" s="113">
        <v>4.5</v>
      </c>
      <c r="J37" s="113">
        <v>5.5</v>
      </c>
      <c r="K37" s="113">
        <v>0</v>
      </c>
      <c r="L37" s="113">
        <v>0</v>
      </c>
      <c r="M37" s="114"/>
      <c r="N37" s="114"/>
      <c r="O37" s="110">
        <f>IF(COUNT(C37:L37) &gt; 2, SUM(C37:L37)-MIN(C37:L37)-SMALL(C37:L37,2), SUM(C37:L37))</f>
        <v>23</v>
      </c>
      <c r="P37" s="115" t="s">
        <v>57</v>
      </c>
      <c r="R37" s="246"/>
      <c r="S37" s="236"/>
      <c r="T37" s="239"/>
      <c r="U37" s="239"/>
      <c r="V37" s="239"/>
      <c r="W37" s="239"/>
      <c r="X37" s="239"/>
      <c r="Y37" s="239"/>
      <c r="Z37" s="239"/>
      <c r="AA37" s="239"/>
      <c r="AB37" s="239"/>
    </row>
    <row r="38" spans="1:28" x14ac:dyDescent="0.2">
      <c r="A38" s="256"/>
      <c r="B38" s="112" t="s">
        <v>6</v>
      </c>
      <c r="C38" s="36">
        <v>20</v>
      </c>
      <c r="D38" s="36"/>
      <c r="E38" s="36"/>
      <c r="F38" s="36">
        <v>100</v>
      </c>
      <c r="G38" s="36"/>
      <c r="H38" s="36"/>
      <c r="I38" s="36">
        <v>20</v>
      </c>
      <c r="J38" s="36">
        <v>80</v>
      </c>
      <c r="K38" s="36"/>
      <c r="L38" s="36"/>
      <c r="M38" s="59"/>
      <c r="N38" s="59"/>
      <c r="O38" s="100">
        <f>SUM(C38:M38)</f>
        <v>220</v>
      </c>
      <c r="P38" s="115" t="s">
        <v>48</v>
      </c>
      <c r="R38" s="278" t="s">
        <v>168</v>
      </c>
      <c r="S38" s="236">
        <f>IF(COUNT(C47:C47) &gt; 2, SUM(C47:C47)-MIN(C47:C47)-SMALL(C47:C47,2), SUM(C47:C47))</f>
        <v>5.5</v>
      </c>
      <c r="T38" s="237">
        <f>IF(COUNT(C47:D47) &gt; 2, SUM(C47:D47)-MIN(C47:D47)-SMALL(C47:D47,2), SUM(C47:D47))</f>
        <v>8.5</v>
      </c>
      <c r="U38" s="237">
        <f>IF(COUNT(C47:E47) &gt; 2, SUM(C47:E47)-MIN(C47:E47)-SMALL(C47:E47,2), SUM(C47:E47))</f>
        <v>5.5</v>
      </c>
      <c r="V38" s="237">
        <f>IF(COUNT(C47:F47) &gt; 2, SUM(C47:F47)-MIN(C47:F47)-SMALL(C47:F47,2), SUM(C47:F47))</f>
        <v>8.5</v>
      </c>
      <c r="W38" s="237">
        <f>IF(COUNT(C47:G47) &gt; 2, SUM(C47:G47)-MIN(C47:G47)-SMALL(C47:G47,2), SUM(C47:G47))</f>
        <v>9.5</v>
      </c>
      <c r="X38" s="237">
        <f>IF(COUNT(C47:H47) &gt; 2, SUM(C47:H47)-MIN(C47:H47)-SMALL(C47:H47,2), SUM(C47:H47))</f>
        <v>13</v>
      </c>
      <c r="Y38" s="237">
        <f>IF(COUNT(C47:I47) &gt; 2, SUM(C47:I47)-MIN(C47:I47)-SMALL(C47:I47,2), SUM(C47:I47))</f>
        <v>18</v>
      </c>
      <c r="Z38" s="237">
        <f>IF(COUNT(C47:J47) &gt; 2, SUM(C47:J47)-MIN(C47:J47)-SMALL(C47:J47,2), SUM(C47:J47))</f>
        <v>20.5</v>
      </c>
      <c r="AA38" s="237">
        <f>IF(COUNT(C47:K47) &gt; 2, SUM(C47:K47)-MIN(C47:K47)-SMALL(C47:K47,2), SUM(C47:K47))</f>
        <v>25.5</v>
      </c>
      <c r="AB38" s="237">
        <f>IF(COUNT(C47:L47) &gt; 2, SUM(C47:L47)-MIN(C47:L47)-SMALL(C47:L47,2), SUM(C47:L47))</f>
        <v>28.5</v>
      </c>
    </row>
    <row r="39" spans="1:28" x14ac:dyDescent="0.2">
      <c r="A39" s="257"/>
      <c r="B39" s="116" t="s">
        <v>45</v>
      </c>
      <c r="C39" s="117">
        <f t="shared" ref="C39:L39" si="6">RANK(S30,S6:S53,0)</f>
        <v>4</v>
      </c>
      <c r="D39" s="117">
        <f t="shared" si="6"/>
        <v>8</v>
      </c>
      <c r="E39" s="117">
        <f t="shared" si="6"/>
        <v>8</v>
      </c>
      <c r="F39" s="117">
        <f t="shared" si="6"/>
        <v>3</v>
      </c>
      <c r="G39" s="117">
        <f t="shared" si="6"/>
        <v>6</v>
      </c>
      <c r="H39" s="117">
        <f t="shared" si="6"/>
        <v>10</v>
      </c>
      <c r="I39" s="117">
        <f t="shared" si="6"/>
        <v>10</v>
      </c>
      <c r="J39" s="117">
        <f t="shared" si="6"/>
        <v>6</v>
      </c>
      <c r="K39" s="117">
        <f t="shared" si="6"/>
        <v>11</v>
      </c>
      <c r="L39" s="117">
        <f t="shared" si="6"/>
        <v>12</v>
      </c>
      <c r="M39" s="118"/>
      <c r="N39" s="118"/>
      <c r="O39" s="110">
        <f>IF(O37&gt;0, O37*243.903, "0")</f>
        <v>5609.7690000000002</v>
      </c>
      <c r="P39" s="119" t="s">
        <v>49</v>
      </c>
      <c r="R39" s="279"/>
      <c r="S39" s="236"/>
      <c r="T39" s="238"/>
      <c r="U39" s="238"/>
      <c r="V39" s="238"/>
      <c r="W39" s="238"/>
      <c r="X39" s="238"/>
      <c r="Y39" s="238"/>
      <c r="Z39" s="238"/>
      <c r="AA39" s="238"/>
      <c r="AB39" s="238"/>
    </row>
    <row r="40" spans="1:28" ht="4.5" customHeight="1" x14ac:dyDescent="0.2">
      <c r="A40" s="120"/>
      <c r="B40" s="121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33"/>
      <c r="P40" s="123"/>
      <c r="R40" s="279"/>
      <c r="S40" s="236"/>
      <c r="T40" s="238"/>
      <c r="U40" s="238"/>
      <c r="V40" s="238"/>
      <c r="W40" s="238"/>
      <c r="X40" s="238"/>
      <c r="Y40" s="238"/>
      <c r="Z40" s="238"/>
      <c r="AA40" s="238"/>
      <c r="AB40" s="238"/>
    </row>
    <row r="41" spans="1:28" x14ac:dyDescent="0.2">
      <c r="A41" s="252" t="s">
        <v>108</v>
      </c>
      <c r="B41" s="124" t="s">
        <v>4</v>
      </c>
      <c r="C41" s="125">
        <v>12</v>
      </c>
      <c r="D41" s="125">
        <v>2</v>
      </c>
      <c r="E41" s="125">
        <v>6</v>
      </c>
      <c r="F41" s="125">
        <v>12</v>
      </c>
      <c r="G41" s="125">
        <v>9</v>
      </c>
      <c r="H41" s="125">
        <v>1</v>
      </c>
      <c r="I41" s="125">
        <v>8</v>
      </c>
      <c r="J41" s="125">
        <v>11</v>
      </c>
      <c r="K41" s="125">
        <v>4</v>
      </c>
      <c r="L41" s="125">
        <v>6</v>
      </c>
      <c r="M41" s="109"/>
      <c r="N41" s="125"/>
      <c r="O41" s="126">
        <f>SUM(C42:L42)</f>
        <v>29.5</v>
      </c>
      <c r="P41" s="127" t="s">
        <v>46</v>
      </c>
      <c r="R41" s="280"/>
      <c r="S41" s="236"/>
      <c r="T41" s="239"/>
      <c r="U41" s="239"/>
      <c r="V41" s="239"/>
      <c r="W41" s="239"/>
      <c r="X41" s="239"/>
      <c r="Y41" s="239"/>
      <c r="Z41" s="239"/>
      <c r="AA41" s="239"/>
      <c r="AB41" s="239"/>
    </row>
    <row r="42" spans="1:28" x14ac:dyDescent="0.2">
      <c r="A42" s="253"/>
      <c r="B42" s="128" t="s">
        <v>5</v>
      </c>
      <c r="C42" s="125">
        <v>0.5</v>
      </c>
      <c r="D42" s="125">
        <v>5.5</v>
      </c>
      <c r="E42" s="125">
        <v>3.5</v>
      </c>
      <c r="F42" s="125">
        <v>0.5</v>
      </c>
      <c r="G42" s="125">
        <v>2</v>
      </c>
      <c r="H42" s="125">
        <v>6</v>
      </c>
      <c r="I42" s="125">
        <v>2.5</v>
      </c>
      <c r="J42" s="125">
        <v>1</v>
      </c>
      <c r="K42" s="125">
        <v>4.5</v>
      </c>
      <c r="L42" s="125">
        <v>3.5</v>
      </c>
      <c r="M42" s="109"/>
      <c r="N42" s="109"/>
      <c r="O42" s="126">
        <f>IF(COUNT(C42:L42) &gt; 2, SUM(C42:L42)-MIN(C42:L42)-SMALL(C42:L42,2), SUM(C42:L42))</f>
        <v>28.5</v>
      </c>
      <c r="P42" s="129" t="s">
        <v>57</v>
      </c>
      <c r="R42" s="244" t="s">
        <v>19</v>
      </c>
      <c r="S42" s="236">
        <f>IF(COUNT(C52:C52) &gt; 2, SUM(C52:C52)-MIN(C52:C52)-SMALL(C52:C52,2), SUM(C52:C52))</f>
        <v>4</v>
      </c>
      <c r="T42" s="237">
        <f>IF(COUNT(C52:D52) &gt; 2, SUM(C52:D52)-MIN(C52:D52)-SMALL(C52:D52,2), SUM(C52:D52))</f>
        <v>7.5</v>
      </c>
      <c r="U42" s="237">
        <f>IF(COUNT(C52:E52) &gt; 2, SUM(C52:E52)-MIN(C52:E52)-SMALL(C52:E52,2), SUM(C52:E52))</f>
        <v>5</v>
      </c>
      <c r="V42" s="237">
        <f>IF(COUNT(C52:F52) &gt; 2, SUM(C52:F52)-MIN(C52:F52)-SMALL(C52:F52,2), SUM(C52:F52))</f>
        <v>9</v>
      </c>
      <c r="W42" s="237">
        <f>IF(COUNT(C52:G52) &gt; 2, SUM(C52:G52)-MIN(C52:G52)-SMALL(C52:G52,2), SUM(C52:G52))</f>
        <v>12.5</v>
      </c>
      <c r="X42" s="237">
        <f>IF(COUNT(C52:H52) &gt; 2, SUM(C52:H52)-MIN(C52:H52)-SMALL(C52:H52,2), SUM(C52:H52))</f>
        <v>17</v>
      </c>
      <c r="Y42" s="237">
        <f>IF(COUNT(C52:I52) &gt; 2, SUM(C52:I52)-MIN(C52:I52)-SMALL(C52:I52,2), SUM(C52:I52))</f>
        <v>22.5</v>
      </c>
      <c r="Z42" s="237">
        <f>IF(COUNT(C52:J52) &gt; 2, SUM(C52:J52)-MIN(C52:J52)-SMALL(C52:J52,2), SUM(C52:J52))</f>
        <v>27.5</v>
      </c>
      <c r="AA42" s="237">
        <f>IF(COUNT(C52:K52) &gt; 2, SUM(C52:K52)-MIN(C52:K52)-SMALL(C52:K52,2), SUM(C52:K52))</f>
        <v>31.5</v>
      </c>
      <c r="AB42" s="237">
        <f>IF(COUNT(C52:L52) &gt; 2, SUM(C52:L52)-MIN(C52:L52)-SMALL(C52:L52,2), SUM(C52:L52))</f>
        <v>36</v>
      </c>
    </row>
    <row r="43" spans="1:28" x14ac:dyDescent="0.2">
      <c r="A43" s="253"/>
      <c r="B43" s="128" t="s">
        <v>6</v>
      </c>
      <c r="C43" s="26"/>
      <c r="D43" s="26">
        <v>60</v>
      </c>
      <c r="E43" s="26"/>
      <c r="F43" s="26"/>
      <c r="G43" s="26"/>
      <c r="H43" s="26">
        <v>100</v>
      </c>
      <c r="I43" s="26"/>
      <c r="J43" s="26"/>
      <c r="K43" s="26">
        <v>20</v>
      </c>
      <c r="L43" s="26"/>
      <c r="M43" s="38"/>
      <c r="N43" s="38"/>
      <c r="O43" s="99">
        <f>SUM(C43:M43)</f>
        <v>180</v>
      </c>
      <c r="P43" s="129" t="s">
        <v>48</v>
      </c>
      <c r="R43" s="245"/>
      <c r="S43" s="236"/>
      <c r="T43" s="238"/>
      <c r="U43" s="238"/>
      <c r="V43" s="238"/>
      <c r="W43" s="238"/>
      <c r="X43" s="238"/>
      <c r="Y43" s="238"/>
      <c r="Z43" s="238"/>
      <c r="AA43" s="238"/>
      <c r="AB43" s="238"/>
    </row>
    <row r="44" spans="1:28" x14ac:dyDescent="0.2">
      <c r="A44" s="254"/>
      <c r="B44" s="130" t="s">
        <v>45</v>
      </c>
      <c r="C44" s="131">
        <f t="shared" ref="C44:L44" si="7">RANK(S34,S6:S53,0)</f>
        <v>12</v>
      </c>
      <c r="D44" s="131">
        <f t="shared" si="7"/>
        <v>7</v>
      </c>
      <c r="E44" s="131">
        <f t="shared" si="7"/>
        <v>4</v>
      </c>
      <c r="F44" s="131">
        <f t="shared" si="7"/>
        <v>6</v>
      </c>
      <c r="G44" s="131">
        <f t="shared" si="7"/>
        <v>8</v>
      </c>
      <c r="H44" s="131">
        <f t="shared" si="7"/>
        <v>4</v>
      </c>
      <c r="I44" s="131">
        <f t="shared" si="7"/>
        <v>6</v>
      </c>
      <c r="J44" s="131">
        <f t="shared" si="7"/>
        <v>9</v>
      </c>
      <c r="K44" s="131">
        <f t="shared" si="7"/>
        <v>7</v>
      </c>
      <c r="L44" s="131">
        <f t="shared" si="7"/>
        <v>8</v>
      </c>
      <c r="M44" s="118"/>
      <c r="N44" s="118"/>
      <c r="O44" s="126">
        <f>IF(O42&gt;0, O42*243.903, "0")</f>
        <v>6951.2354999999998</v>
      </c>
      <c r="P44" s="132" t="s">
        <v>49</v>
      </c>
      <c r="R44" s="245"/>
      <c r="S44" s="236"/>
      <c r="T44" s="238"/>
      <c r="U44" s="238"/>
      <c r="V44" s="238"/>
      <c r="W44" s="238"/>
      <c r="X44" s="238"/>
      <c r="Y44" s="238"/>
      <c r="Z44" s="238"/>
      <c r="AA44" s="238"/>
      <c r="AB44" s="238"/>
    </row>
    <row r="45" spans="1:28" ht="4.5" customHeight="1" x14ac:dyDescent="0.2">
      <c r="A45" s="122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33"/>
      <c r="P45" s="122"/>
      <c r="R45" s="246"/>
      <c r="S45" s="236"/>
      <c r="T45" s="239"/>
      <c r="U45" s="239"/>
      <c r="V45" s="239"/>
      <c r="W45" s="239"/>
      <c r="X45" s="239"/>
      <c r="Y45" s="239"/>
      <c r="Z45" s="239"/>
      <c r="AA45" s="239"/>
      <c r="AB45" s="239"/>
    </row>
    <row r="46" spans="1:28" x14ac:dyDescent="0.2">
      <c r="A46" s="267" t="s">
        <v>168</v>
      </c>
      <c r="B46" s="107" t="s">
        <v>4</v>
      </c>
      <c r="C46" s="117">
        <v>2</v>
      </c>
      <c r="D46" s="117">
        <v>7</v>
      </c>
      <c r="E46" s="117">
        <v>0</v>
      </c>
      <c r="F46" s="117">
        <v>11</v>
      </c>
      <c r="G46" s="117">
        <v>12</v>
      </c>
      <c r="H46" s="117">
        <v>6</v>
      </c>
      <c r="I46" s="117">
        <v>3</v>
      </c>
      <c r="J46" s="117">
        <v>8</v>
      </c>
      <c r="K46" s="117">
        <v>3</v>
      </c>
      <c r="L46" s="117">
        <v>7</v>
      </c>
      <c r="M46" s="118"/>
      <c r="N46" s="117"/>
      <c r="O46" s="110">
        <f>SUM(C47:L47)</f>
        <v>29</v>
      </c>
      <c r="P46" s="111" t="s">
        <v>46</v>
      </c>
      <c r="R46" s="282" t="s">
        <v>17</v>
      </c>
      <c r="S46" s="236">
        <f>IF(COUNT(C57:C57) &gt; 2, SUM(C57:C57)-MIN(C57:C57)-SMALL(C57:C57,2), SUM(C57:C57))</f>
        <v>6</v>
      </c>
      <c r="T46" s="237">
        <f>IF(COUNT(C57:D57) &gt; 2, SUM(C57:D57)-MIN(C57:D57)-SMALL(C57:D57,2), SUM(C57:D57))</f>
        <v>10</v>
      </c>
      <c r="U46" s="237">
        <f>IF(COUNT(C57:E57) &gt; 2, SUM(C57:E57)-MIN(C57:E57)-SMALL(C57:E57,2), SUM(C57:E57))</f>
        <v>6</v>
      </c>
      <c r="V46" s="237">
        <f>IF(COUNT(C57:F57) &gt; 2, SUM(C57:F57)-MIN(C57:F57)-SMALL(C57:F57,2), SUM(C57:F57))</f>
        <v>10</v>
      </c>
      <c r="W46" s="237">
        <f>IF(COUNT(C57:G57) &gt; 2, SUM(C57:G57)-MIN(C57:G57)-SMALL(C57:G57,2), SUM(C57:G57))</f>
        <v>13</v>
      </c>
      <c r="X46" s="237">
        <f>IF(COUNT(C57:H57) &gt; 2, SUM(C57:H57)-MIN(C57:H57)-SMALL(C57:H57,2), SUM(C57:H57))</f>
        <v>15.5</v>
      </c>
      <c r="Y46" s="237">
        <f>IF(COUNT(C57:I57) &gt; 2, SUM(C57:I57)-MIN(C57:I57)-SMALL(C57:I57,2), SUM(C57:I57))</f>
        <v>19.5</v>
      </c>
      <c r="Z46" s="237">
        <f>IF(COUNT(C57:J57) &gt; 2, SUM(C57:J57)-MIN(C57:J57)-SMALL(C57:J57,2), SUM(C57:J57))</f>
        <v>22</v>
      </c>
      <c r="AA46" s="237">
        <f>IF(COUNT(C57:K57) &gt; 2, SUM(C57:K57)-MIN(C57:K57)-SMALL(C57:K57,2), SUM(C57:K57))</f>
        <v>24.5</v>
      </c>
      <c r="AB46" s="237">
        <f>IF(COUNT(C57:L57) &gt; 2, SUM(C57:L57)-MIN(C57:L57)-SMALL(C57:L57,2), SUM(C57:L57))</f>
        <v>30.5</v>
      </c>
    </row>
    <row r="47" spans="1:28" x14ac:dyDescent="0.2">
      <c r="A47" s="268"/>
      <c r="B47" s="135" t="s">
        <v>5</v>
      </c>
      <c r="C47" s="117">
        <v>5.5</v>
      </c>
      <c r="D47" s="117">
        <v>3</v>
      </c>
      <c r="E47" s="117">
        <v>0</v>
      </c>
      <c r="F47" s="117">
        <v>1</v>
      </c>
      <c r="G47" s="117">
        <v>0.5</v>
      </c>
      <c r="H47" s="117">
        <v>3.5</v>
      </c>
      <c r="I47" s="117">
        <v>5</v>
      </c>
      <c r="J47" s="117">
        <v>2.5</v>
      </c>
      <c r="K47" s="117">
        <v>5</v>
      </c>
      <c r="L47" s="117">
        <v>3</v>
      </c>
      <c r="M47" s="118"/>
      <c r="N47" s="118"/>
      <c r="O47" s="110">
        <f>IF(COUNT(C47:L47) &gt; 2, SUM(C47:L47)-MIN(C47:L47)-SMALL(C47:L47,2), SUM(C47:L47))</f>
        <v>28.5</v>
      </c>
      <c r="P47" s="115" t="s">
        <v>57</v>
      </c>
      <c r="R47" s="283"/>
      <c r="S47" s="236"/>
      <c r="T47" s="238"/>
      <c r="U47" s="238"/>
      <c r="V47" s="238"/>
      <c r="W47" s="238"/>
      <c r="X47" s="238"/>
      <c r="Y47" s="238"/>
      <c r="Z47" s="238"/>
      <c r="AA47" s="238"/>
      <c r="AB47" s="238"/>
    </row>
    <row r="48" spans="1:28" x14ac:dyDescent="0.2">
      <c r="A48" s="268"/>
      <c r="B48" s="135" t="s">
        <v>6</v>
      </c>
      <c r="C48" s="36">
        <v>80</v>
      </c>
      <c r="D48" s="36"/>
      <c r="E48" s="36"/>
      <c r="F48" s="36"/>
      <c r="G48" s="36"/>
      <c r="H48" s="36"/>
      <c r="I48" s="36">
        <v>40</v>
      </c>
      <c r="J48" s="36"/>
      <c r="K48" s="36">
        <v>40</v>
      </c>
      <c r="L48" s="36"/>
      <c r="M48" s="117"/>
      <c r="N48" s="117"/>
      <c r="O48" s="100">
        <f>SUM(C48:M48)</f>
        <v>160</v>
      </c>
      <c r="P48" s="115" t="s">
        <v>48</v>
      </c>
      <c r="R48" s="283"/>
      <c r="S48" s="236"/>
      <c r="T48" s="238"/>
      <c r="U48" s="238"/>
      <c r="V48" s="238"/>
      <c r="W48" s="238"/>
      <c r="X48" s="238"/>
      <c r="Y48" s="238"/>
      <c r="Z48" s="238"/>
      <c r="AA48" s="238"/>
      <c r="AB48" s="238"/>
    </row>
    <row r="49" spans="1:28" x14ac:dyDescent="0.2">
      <c r="A49" s="269"/>
      <c r="B49" s="136" t="s">
        <v>45</v>
      </c>
      <c r="C49" s="117">
        <f t="shared" ref="C49:L49" si="8">RANK(S38,S6:S53,0)</f>
        <v>2</v>
      </c>
      <c r="D49" s="117">
        <f t="shared" si="8"/>
        <v>3</v>
      </c>
      <c r="E49" s="117">
        <f t="shared" si="8"/>
        <v>4</v>
      </c>
      <c r="F49" s="117">
        <f t="shared" si="8"/>
        <v>8</v>
      </c>
      <c r="G49" s="117">
        <f t="shared" si="8"/>
        <v>11</v>
      </c>
      <c r="H49" s="117">
        <f t="shared" si="8"/>
        <v>10</v>
      </c>
      <c r="I49" s="117">
        <f t="shared" si="8"/>
        <v>8</v>
      </c>
      <c r="J49" s="117">
        <f t="shared" si="8"/>
        <v>9</v>
      </c>
      <c r="K49" s="117">
        <f t="shared" si="8"/>
        <v>6</v>
      </c>
      <c r="L49" s="117">
        <f t="shared" si="8"/>
        <v>8</v>
      </c>
      <c r="M49" s="118"/>
      <c r="N49" s="118"/>
      <c r="O49" s="110">
        <f>IF(O47&gt;0, O47*243.903, "0")</f>
        <v>6951.2354999999998</v>
      </c>
      <c r="P49" s="119" t="s">
        <v>49</v>
      </c>
      <c r="R49" s="284"/>
      <c r="S49" s="236"/>
      <c r="T49" s="239"/>
      <c r="U49" s="239"/>
      <c r="V49" s="239"/>
      <c r="W49" s="239"/>
      <c r="X49" s="239"/>
      <c r="Y49" s="239"/>
      <c r="Z49" s="239"/>
      <c r="AA49" s="239"/>
      <c r="AB49" s="239"/>
    </row>
    <row r="50" spans="1:28" ht="4.5" customHeight="1" x14ac:dyDescent="0.2">
      <c r="A50" s="122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33"/>
      <c r="P50" s="122"/>
      <c r="R50" s="244" t="s">
        <v>159</v>
      </c>
      <c r="S50" s="236">
        <f>IF(COUNT(C62:C62) &gt; 2, SUM(C62:C62)-MIN(C62:C62)-SMALL(C62:C62,2), SUM(C62:C62))</f>
        <v>1</v>
      </c>
      <c r="T50" s="237">
        <f>IF(COUNT(C62:D62) &gt; 2, SUM(C62:D62)-MIN(C62:D62)-SMALL(C62:D62,2), SUM(C62:D62))</f>
        <v>2.5</v>
      </c>
      <c r="U50" s="237">
        <f>IF(COUNT(C62:E62) &gt; 2, SUM(C62:E62)-MIN(C62:E62)-SMALL(C62:E62,2), SUM(C62:E62))</f>
        <v>3</v>
      </c>
      <c r="V50" s="237">
        <f>IF(COUNT(C62:F62) &gt; 2, SUM(C62:F62)-MIN(C62:F62)-SMALL(C62:F62,2), SUM(C62:F62))</f>
        <v>4.5</v>
      </c>
      <c r="W50" s="237">
        <f>IF(COUNT(C62:G62) &gt; 2, SUM(C62:G62)-MIN(C62:G62)-SMALL(C62:G62,2), SUM(C62:G62))</f>
        <v>10.5</v>
      </c>
      <c r="X50" s="237">
        <f>IF(COUNT(C62:H62) &gt; 2, SUM(C62:H62)-MIN(C62:H62)-SMALL(C62:H62,2), SUM(C62:H62))</f>
        <v>15.5</v>
      </c>
      <c r="Y50" s="237">
        <f>IF(COUNT(C62:I62) &gt; 2, SUM(C62:I62)-MIN(C62:I62)-SMALL(C62:I62,2), SUM(C62:I62))</f>
        <v>21.5</v>
      </c>
      <c r="Z50" s="237">
        <f>IF(COUNT(C62:J62) &gt; 2, SUM(C62:J62)-MIN(C62:J62)-SMALL(C62:J62,2), SUM(C62:J62))</f>
        <v>25.5</v>
      </c>
      <c r="AA50" s="237">
        <f>IF(COUNT(C62:K62) &gt; 2, SUM(C62:K62)-MIN(C62:K62)-SMALL(C62:K62,2), SUM(C62:K62))</f>
        <v>28.5</v>
      </c>
      <c r="AB50" s="237">
        <f>IF(COUNT(C62:L62) &gt; 2, SUM(C62:L62)-MIN(C62:L62)-SMALL(C62:L62,2), SUM(C62:L62))</f>
        <v>30.5</v>
      </c>
    </row>
    <row r="51" spans="1:28" x14ac:dyDescent="0.2">
      <c r="A51" s="252" t="s">
        <v>19</v>
      </c>
      <c r="B51" s="124" t="s">
        <v>4</v>
      </c>
      <c r="C51" s="131">
        <v>5</v>
      </c>
      <c r="D51" s="131">
        <v>6</v>
      </c>
      <c r="E51" s="131">
        <v>3</v>
      </c>
      <c r="F51" s="131">
        <v>6</v>
      </c>
      <c r="G51" s="131">
        <v>8</v>
      </c>
      <c r="H51" s="131">
        <v>4</v>
      </c>
      <c r="I51" s="131">
        <v>2</v>
      </c>
      <c r="J51" s="131">
        <v>3</v>
      </c>
      <c r="K51" s="131">
        <v>5</v>
      </c>
      <c r="L51" s="131">
        <v>4</v>
      </c>
      <c r="M51" s="118"/>
      <c r="N51" s="131"/>
      <c r="O51" s="126">
        <f>SUM(C52:L52)</f>
        <v>42</v>
      </c>
      <c r="P51" s="127" t="s">
        <v>46</v>
      </c>
      <c r="R51" s="245"/>
      <c r="S51" s="236"/>
      <c r="T51" s="238"/>
      <c r="U51" s="238"/>
      <c r="V51" s="238"/>
      <c r="W51" s="238"/>
      <c r="X51" s="238"/>
      <c r="Y51" s="238"/>
      <c r="Z51" s="238"/>
      <c r="AA51" s="238"/>
      <c r="AB51" s="238"/>
    </row>
    <row r="52" spans="1:28" x14ac:dyDescent="0.2">
      <c r="A52" s="253"/>
      <c r="B52" s="128" t="s">
        <v>5</v>
      </c>
      <c r="C52" s="131">
        <v>4</v>
      </c>
      <c r="D52" s="131">
        <v>3.5</v>
      </c>
      <c r="E52" s="131">
        <v>5</v>
      </c>
      <c r="F52" s="131">
        <v>3.5</v>
      </c>
      <c r="G52" s="131">
        <v>2.5</v>
      </c>
      <c r="H52" s="131">
        <v>4.5</v>
      </c>
      <c r="I52" s="131">
        <v>5.5</v>
      </c>
      <c r="J52" s="131">
        <v>5</v>
      </c>
      <c r="K52" s="131">
        <v>4</v>
      </c>
      <c r="L52" s="131">
        <v>4.5</v>
      </c>
      <c r="M52" s="118"/>
      <c r="N52" s="118"/>
      <c r="O52" s="126">
        <f>IF(COUNT(C52:L52) &gt; 2, SUM(C52:L52)-MIN(C52:L52)-SMALL(C52:L52,2), SUM(C52:L52))</f>
        <v>36</v>
      </c>
      <c r="P52" s="129" t="s">
        <v>57</v>
      </c>
      <c r="R52" s="245"/>
      <c r="S52" s="236"/>
      <c r="T52" s="238"/>
      <c r="U52" s="238"/>
      <c r="V52" s="238"/>
      <c r="W52" s="238"/>
      <c r="X52" s="238"/>
      <c r="Y52" s="238"/>
      <c r="Z52" s="238"/>
      <c r="AA52" s="238"/>
      <c r="AB52" s="238"/>
    </row>
    <row r="53" spans="1:28" x14ac:dyDescent="0.2">
      <c r="A53" s="253"/>
      <c r="B53" s="128" t="s">
        <v>6</v>
      </c>
      <c r="C53" s="26"/>
      <c r="D53" s="26"/>
      <c r="E53" s="26">
        <v>40</v>
      </c>
      <c r="F53" s="26"/>
      <c r="G53" s="26"/>
      <c r="H53" s="26">
        <v>20</v>
      </c>
      <c r="I53" s="26">
        <v>60</v>
      </c>
      <c r="J53" s="26">
        <v>40</v>
      </c>
      <c r="K53" s="26"/>
      <c r="L53" s="26">
        <v>20</v>
      </c>
      <c r="M53" s="137">
        <v>200</v>
      </c>
      <c r="N53" s="131"/>
      <c r="O53" s="99">
        <f>SUM(C53:M53)</f>
        <v>380</v>
      </c>
      <c r="P53" s="129" t="s">
        <v>48</v>
      </c>
      <c r="R53" s="246"/>
      <c r="S53" s="236"/>
      <c r="T53" s="239"/>
      <c r="U53" s="239"/>
      <c r="V53" s="239"/>
      <c r="W53" s="239"/>
      <c r="X53" s="239"/>
      <c r="Y53" s="239"/>
      <c r="Z53" s="239"/>
      <c r="AA53" s="239"/>
      <c r="AB53" s="239"/>
    </row>
    <row r="54" spans="1:28" x14ac:dyDescent="0.2">
      <c r="A54" s="253"/>
      <c r="B54" s="130" t="s">
        <v>45</v>
      </c>
      <c r="C54" s="131">
        <f t="shared" ref="C54:L54" si="9">RANK(S42,S6:S53,0)</f>
        <v>5</v>
      </c>
      <c r="D54" s="131">
        <f t="shared" si="9"/>
        <v>6</v>
      </c>
      <c r="E54" s="131">
        <f t="shared" si="9"/>
        <v>6</v>
      </c>
      <c r="F54" s="131">
        <f t="shared" si="9"/>
        <v>6</v>
      </c>
      <c r="G54" s="131">
        <f t="shared" si="9"/>
        <v>5</v>
      </c>
      <c r="H54" s="131">
        <f t="shared" si="9"/>
        <v>4</v>
      </c>
      <c r="I54" s="131">
        <f t="shared" si="9"/>
        <v>3</v>
      </c>
      <c r="J54" s="131">
        <f t="shared" si="9"/>
        <v>3</v>
      </c>
      <c r="K54" s="131">
        <f t="shared" si="9"/>
        <v>2</v>
      </c>
      <c r="L54" s="131">
        <f t="shared" si="9"/>
        <v>1</v>
      </c>
      <c r="M54" s="118"/>
      <c r="N54" s="118"/>
      <c r="O54" s="126">
        <f>IF(O52&gt;0, O52*243.903, "0")</f>
        <v>8780.5079999999998</v>
      </c>
      <c r="P54" s="132" t="s">
        <v>49</v>
      </c>
      <c r="S54" s="235"/>
      <c r="T54" s="234"/>
      <c r="U54" s="234"/>
      <c r="V54" s="234"/>
      <c r="W54" s="234"/>
      <c r="X54" s="234"/>
      <c r="Y54" s="234"/>
      <c r="Z54" s="234"/>
      <c r="AA54" s="234"/>
      <c r="AB54" s="234"/>
    </row>
    <row r="55" spans="1:28" ht="4.5" customHeight="1" x14ac:dyDescent="0.2">
      <c r="A55" s="120"/>
      <c r="B55" s="121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33"/>
      <c r="P55" s="123"/>
      <c r="S55" s="235"/>
      <c r="T55" s="234"/>
      <c r="U55" s="234"/>
      <c r="V55" s="234"/>
      <c r="W55" s="234"/>
      <c r="X55" s="234"/>
      <c r="Y55" s="234"/>
      <c r="Z55" s="234"/>
      <c r="AA55" s="234"/>
      <c r="AB55" s="234"/>
    </row>
    <row r="56" spans="1:28" x14ac:dyDescent="0.2">
      <c r="A56" s="255" t="s">
        <v>17</v>
      </c>
      <c r="B56" s="107" t="s">
        <v>4</v>
      </c>
      <c r="C56" s="108">
        <v>1</v>
      </c>
      <c r="D56" s="108">
        <v>5</v>
      </c>
      <c r="E56" s="108">
        <v>8</v>
      </c>
      <c r="F56" s="108">
        <v>7</v>
      </c>
      <c r="G56" s="108">
        <v>11</v>
      </c>
      <c r="H56" s="108">
        <v>8</v>
      </c>
      <c r="I56" s="108">
        <v>5</v>
      </c>
      <c r="J56" s="108">
        <v>12</v>
      </c>
      <c r="K56" s="108">
        <v>8</v>
      </c>
      <c r="L56" s="108">
        <v>1</v>
      </c>
      <c r="M56" s="109"/>
      <c r="N56" s="108"/>
      <c r="O56" s="110">
        <f>SUM(C57:L57)</f>
        <v>32</v>
      </c>
      <c r="P56" s="111" t="s">
        <v>46</v>
      </c>
    </row>
    <row r="57" spans="1:28" x14ac:dyDescent="0.2">
      <c r="A57" s="256"/>
      <c r="B57" s="112" t="s">
        <v>5</v>
      </c>
      <c r="C57" s="108">
        <v>6</v>
      </c>
      <c r="D57" s="108">
        <v>4</v>
      </c>
      <c r="E57" s="108">
        <v>2.5</v>
      </c>
      <c r="F57" s="108">
        <v>3</v>
      </c>
      <c r="G57" s="108">
        <v>1</v>
      </c>
      <c r="H57" s="108">
        <v>2.5</v>
      </c>
      <c r="I57" s="108">
        <v>4</v>
      </c>
      <c r="J57" s="108">
        <v>0.5</v>
      </c>
      <c r="K57" s="108">
        <v>2.5</v>
      </c>
      <c r="L57" s="108">
        <v>6</v>
      </c>
      <c r="M57" s="109"/>
      <c r="N57" s="109"/>
      <c r="O57" s="110">
        <f>IF(COUNT(C57:L57) &gt; 2, SUM(C57:L57)-MIN(C57:L57)-SMALL(C57:L57,2), SUM(C57:L57))</f>
        <v>30.5</v>
      </c>
      <c r="P57" s="115" t="s">
        <v>57</v>
      </c>
    </row>
    <row r="58" spans="1:28" x14ac:dyDescent="0.2">
      <c r="A58" s="256"/>
      <c r="B58" s="112" t="s">
        <v>6</v>
      </c>
      <c r="C58" s="36">
        <v>100</v>
      </c>
      <c r="D58" s="36"/>
      <c r="E58" s="36"/>
      <c r="F58" s="36"/>
      <c r="G58" s="36"/>
      <c r="H58" s="36"/>
      <c r="I58" s="36"/>
      <c r="J58" s="36"/>
      <c r="K58" s="36"/>
      <c r="L58" s="36">
        <v>100</v>
      </c>
      <c r="M58" s="59"/>
      <c r="N58" s="59"/>
      <c r="O58" s="100">
        <f>SUM(C58:M58)</f>
        <v>200</v>
      </c>
      <c r="P58" s="115" t="s">
        <v>48</v>
      </c>
    </row>
    <row r="59" spans="1:28" x14ac:dyDescent="0.2">
      <c r="A59" s="257"/>
      <c r="B59" s="116" t="s">
        <v>45</v>
      </c>
      <c r="C59" s="117">
        <f t="shared" ref="C59:L59" si="10">RANK(S46,S6:S53,0)</f>
        <v>1</v>
      </c>
      <c r="D59" s="117">
        <f t="shared" si="10"/>
        <v>1</v>
      </c>
      <c r="E59" s="117">
        <f t="shared" si="10"/>
        <v>1</v>
      </c>
      <c r="F59" s="117">
        <f t="shared" si="10"/>
        <v>5</v>
      </c>
      <c r="G59" s="117">
        <f t="shared" si="10"/>
        <v>4</v>
      </c>
      <c r="H59" s="117">
        <f t="shared" si="10"/>
        <v>6</v>
      </c>
      <c r="I59" s="117">
        <f t="shared" si="10"/>
        <v>6</v>
      </c>
      <c r="J59" s="117">
        <f t="shared" si="10"/>
        <v>8</v>
      </c>
      <c r="K59" s="117">
        <f t="shared" si="10"/>
        <v>8</v>
      </c>
      <c r="L59" s="117">
        <f t="shared" si="10"/>
        <v>5</v>
      </c>
      <c r="M59" s="118"/>
      <c r="N59" s="118"/>
      <c r="O59" s="110">
        <f>IF(O57&gt;0, O57*243.903, "0")</f>
        <v>7439.0414999999994</v>
      </c>
      <c r="P59" s="119" t="s">
        <v>49</v>
      </c>
    </row>
    <row r="60" spans="1:28" ht="4.5" customHeight="1" x14ac:dyDescent="0.2">
      <c r="A60" s="120"/>
      <c r="B60" s="121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33"/>
      <c r="P60" s="123"/>
    </row>
    <row r="61" spans="1:28" x14ac:dyDescent="0.2">
      <c r="A61" s="252" t="s">
        <v>159</v>
      </c>
      <c r="B61" s="124" t="s">
        <v>4</v>
      </c>
      <c r="C61" s="125">
        <v>11</v>
      </c>
      <c r="D61" s="125">
        <v>10</v>
      </c>
      <c r="E61" s="125">
        <v>7</v>
      </c>
      <c r="F61" s="125">
        <v>10</v>
      </c>
      <c r="G61" s="125">
        <v>1</v>
      </c>
      <c r="H61" s="125">
        <v>3</v>
      </c>
      <c r="I61" s="125">
        <v>1</v>
      </c>
      <c r="J61" s="125">
        <v>5</v>
      </c>
      <c r="K61" s="125">
        <v>7</v>
      </c>
      <c r="L61" s="125">
        <v>9</v>
      </c>
      <c r="M61" s="109"/>
      <c r="N61" s="125"/>
      <c r="O61" s="126">
        <f>SUM(C62:L62)</f>
        <v>33</v>
      </c>
      <c r="P61" s="127" t="s">
        <v>46</v>
      </c>
    </row>
    <row r="62" spans="1:28" x14ac:dyDescent="0.2">
      <c r="A62" s="253"/>
      <c r="B62" s="128" t="s">
        <v>5</v>
      </c>
      <c r="C62" s="125">
        <v>1</v>
      </c>
      <c r="D62" s="125">
        <v>1.5</v>
      </c>
      <c r="E62" s="125">
        <v>3</v>
      </c>
      <c r="F62" s="125">
        <v>1.5</v>
      </c>
      <c r="G62" s="125">
        <v>6</v>
      </c>
      <c r="H62" s="125">
        <v>5</v>
      </c>
      <c r="I62" s="125">
        <v>6</v>
      </c>
      <c r="J62" s="125">
        <v>4</v>
      </c>
      <c r="K62" s="125">
        <v>3</v>
      </c>
      <c r="L62" s="125">
        <v>2</v>
      </c>
      <c r="M62" s="109"/>
      <c r="N62" s="109"/>
      <c r="O62" s="126">
        <f>IF(COUNT(C62:L62) &gt; 2, SUM(C62:L62)-MIN(C62:L62)-SMALL(C62:L62,2), SUM(C62:L62))</f>
        <v>30.5</v>
      </c>
      <c r="P62" s="129" t="s">
        <v>57</v>
      </c>
    </row>
    <row r="63" spans="1:28" x14ac:dyDescent="0.2">
      <c r="A63" s="253"/>
      <c r="B63" s="128" t="s">
        <v>6</v>
      </c>
      <c r="C63" s="26"/>
      <c r="D63" s="26"/>
      <c r="E63" s="26"/>
      <c r="F63" s="26"/>
      <c r="G63" s="26">
        <v>100</v>
      </c>
      <c r="H63" s="26">
        <v>40</v>
      </c>
      <c r="I63" s="26">
        <v>100</v>
      </c>
      <c r="J63" s="26"/>
      <c r="K63" s="26"/>
      <c r="L63" s="26"/>
      <c r="M63" s="38"/>
      <c r="N63" s="38"/>
      <c r="O63" s="99">
        <f>SUM(C63:M63)</f>
        <v>240</v>
      </c>
      <c r="P63" s="129" t="s">
        <v>48</v>
      </c>
    </row>
    <row r="64" spans="1:28" x14ac:dyDescent="0.2">
      <c r="A64" s="254"/>
      <c r="B64" s="130" t="s">
        <v>45</v>
      </c>
      <c r="C64" s="131">
        <f t="shared" ref="C64:L64" si="11">RANK(S50,S6:S53,0)</f>
        <v>11</v>
      </c>
      <c r="D64" s="131">
        <f t="shared" si="11"/>
        <v>12</v>
      </c>
      <c r="E64" s="131">
        <f t="shared" si="11"/>
        <v>11</v>
      </c>
      <c r="F64" s="131">
        <f t="shared" si="11"/>
        <v>11</v>
      </c>
      <c r="G64" s="131">
        <f t="shared" si="11"/>
        <v>10</v>
      </c>
      <c r="H64" s="131">
        <f t="shared" si="11"/>
        <v>6</v>
      </c>
      <c r="I64" s="131">
        <f t="shared" si="11"/>
        <v>5</v>
      </c>
      <c r="J64" s="131">
        <f t="shared" si="11"/>
        <v>5</v>
      </c>
      <c r="K64" s="131">
        <f t="shared" si="11"/>
        <v>5</v>
      </c>
      <c r="L64" s="131">
        <f t="shared" si="11"/>
        <v>5</v>
      </c>
      <c r="M64" s="118"/>
      <c r="N64" s="118"/>
      <c r="O64" s="126">
        <f>IF(O62&gt;0, O62*243.903, "0")</f>
        <v>7439.0414999999994</v>
      </c>
      <c r="P64" s="132" t="s">
        <v>49</v>
      </c>
    </row>
    <row r="65" spans="1:16" ht="4.5" customHeight="1" x14ac:dyDescent="0.2">
      <c r="A65" s="120"/>
      <c r="B65" s="121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33"/>
      <c r="P65" s="123"/>
    </row>
  </sheetData>
  <mergeCells count="156">
    <mergeCell ref="AA6:AA9"/>
    <mergeCell ref="AB6:AB9"/>
    <mergeCell ref="R10:R13"/>
    <mergeCell ref="S10:S13"/>
    <mergeCell ref="T10:T13"/>
    <mergeCell ref="U10:U13"/>
    <mergeCell ref="V10:V13"/>
    <mergeCell ref="W10:W13"/>
    <mergeCell ref="X10:X13"/>
    <mergeCell ref="Y10:Y13"/>
    <mergeCell ref="U6:U9"/>
    <mergeCell ref="V6:V9"/>
    <mergeCell ref="W6:W9"/>
    <mergeCell ref="X6:X9"/>
    <mergeCell ref="Y6:Y9"/>
    <mergeCell ref="Z6:Z9"/>
    <mergeCell ref="Z10:Z13"/>
    <mergeCell ref="AA10:AA13"/>
    <mergeCell ref="R22:R25"/>
    <mergeCell ref="S22:S25"/>
    <mergeCell ref="T22:T25"/>
    <mergeCell ref="U22:U25"/>
    <mergeCell ref="A1:E1"/>
    <mergeCell ref="A5:B5"/>
    <mergeCell ref="A6:A9"/>
    <mergeCell ref="R6:R9"/>
    <mergeCell ref="S6:S9"/>
    <mergeCell ref="T6:T9"/>
    <mergeCell ref="W18:W21"/>
    <mergeCell ref="X18:X21"/>
    <mergeCell ref="Y18:Y21"/>
    <mergeCell ref="Z18:Z21"/>
    <mergeCell ref="AB10:AB13"/>
    <mergeCell ref="A11:A14"/>
    <mergeCell ref="R14:R17"/>
    <mergeCell ref="S14:S17"/>
    <mergeCell ref="T14:T17"/>
    <mergeCell ref="U14:U17"/>
    <mergeCell ref="V14:V17"/>
    <mergeCell ref="W14:W17"/>
    <mergeCell ref="X14:X17"/>
    <mergeCell ref="Y14:Y17"/>
    <mergeCell ref="Z14:Z17"/>
    <mergeCell ref="AA14:AA17"/>
    <mergeCell ref="AB14:AB17"/>
    <mergeCell ref="A16:A19"/>
    <mergeCell ref="R18:R21"/>
    <mergeCell ref="S18:S21"/>
    <mergeCell ref="T18:T21"/>
    <mergeCell ref="U18:U21"/>
    <mergeCell ref="AB18:AB21"/>
    <mergeCell ref="A21:A24"/>
    <mergeCell ref="X34:X37"/>
    <mergeCell ref="Y34:Y37"/>
    <mergeCell ref="Z34:Z37"/>
    <mergeCell ref="AA18:AA21"/>
    <mergeCell ref="Z22:Z25"/>
    <mergeCell ref="AA22:AA25"/>
    <mergeCell ref="AB22:AB25"/>
    <mergeCell ref="A26:A29"/>
    <mergeCell ref="R26:R29"/>
    <mergeCell ref="S26:S29"/>
    <mergeCell ref="T26:T29"/>
    <mergeCell ref="U26:U29"/>
    <mergeCell ref="V26:V29"/>
    <mergeCell ref="W26:W29"/>
    <mergeCell ref="X26:X29"/>
    <mergeCell ref="Y26:Y29"/>
    <mergeCell ref="Z26:Z29"/>
    <mergeCell ref="AA26:AA29"/>
    <mergeCell ref="AB26:AB29"/>
    <mergeCell ref="V22:V25"/>
    <mergeCell ref="W22:W25"/>
    <mergeCell ref="X22:X25"/>
    <mergeCell ref="Y22:Y25"/>
    <mergeCell ref="V18:V21"/>
    <mergeCell ref="AA34:AA37"/>
    <mergeCell ref="AB34:AB37"/>
    <mergeCell ref="A31:A34"/>
    <mergeCell ref="R34:R37"/>
    <mergeCell ref="S34:S37"/>
    <mergeCell ref="T34:T37"/>
    <mergeCell ref="U34:U37"/>
    <mergeCell ref="V34:V37"/>
    <mergeCell ref="A36:A39"/>
    <mergeCell ref="R38:R41"/>
    <mergeCell ref="S38:S41"/>
    <mergeCell ref="T38:T41"/>
    <mergeCell ref="W30:W33"/>
    <mergeCell ref="X30:X33"/>
    <mergeCell ref="Y30:Y33"/>
    <mergeCell ref="Z30:Z33"/>
    <mergeCell ref="AA30:AA33"/>
    <mergeCell ref="AB30:AB33"/>
    <mergeCell ref="R30:R33"/>
    <mergeCell ref="S30:S33"/>
    <mergeCell ref="T30:T33"/>
    <mergeCell ref="U30:U33"/>
    <mergeCell ref="V30:V33"/>
    <mergeCell ref="W34:W37"/>
    <mergeCell ref="AA38:AA41"/>
    <mergeCell ref="AB38:AB41"/>
    <mergeCell ref="A41:A44"/>
    <mergeCell ref="R42:R45"/>
    <mergeCell ref="S42:S45"/>
    <mergeCell ref="T42:T45"/>
    <mergeCell ref="U42:U45"/>
    <mergeCell ref="V42:V45"/>
    <mergeCell ref="W42:W45"/>
    <mergeCell ref="X42:X45"/>
    <mergeCell ref="U38:U41"/>
    <mergeCell ref="V38:V41"/>
    <mergeCell ref="W38:W41"/>
    <mergeCell ref="X38:X41"/>
    <mergeCell ref="Y38:Y41"/>
    <mergeCell ref="Z38:Z41"/>
    <mergeCell ref="AB46:AB49"/>
    <mergeCell ref="Y42:Y45"/>
    <mergeCell ref="Z42:Z45"/>
    <mergeCell ref="AA42:AA45"/>
    <mergeCell ref="AB42:AB45"/>
    <mergeCell ref="A61:A64"/>
    <mergeCell ref="A56:A59"/>
    <mergeCell ref="X50:X53"/>
    <mergeCell ref="Y50:Y53"/>
    <mergeCell ref="Z50:Z53"/>
    <mergeCell ref="AA50:AA53"/>
    <mergeCell ref="AB50:AB53"/>
    <mergeCell ref="A51:A54"/>
    <mergeCell ref="R50:R53"/>
    <mergeCell ref="S50:S53"/>
    <mergeCell ref="T50:T53"/>
    <mergeCell ref="U50:U53"/>
    <mergeCell ref="V50:V53"/>
    <mergeCell ref="W50:W53"/>
    <mergeCell ref="AB54:AB55"/>
    <mergeCell ref="S54:S55"/>
    <mergeCell ref="A46:A49"/>
    <mergeCell ref="R46:R49"/>
    <mergeCell ref="S46:S49"/>
    <mergeCell ref="T54:T55"/>
    <mergeCell ref="U54:U55"/>
    <mergeCell ref="V54:V55"/>
    <mergeCell ref="W54:W55"/>
    <mergeCell ref="X54:X55"/>
    <mergeCell ref="Y54:Y55"/>
    <mergeCell ref="Z54:Z55"/>
    <mergeCell ref="AA54:AA55"/>
    <mergeCell ref="Y46:Y49"/>
    <mergeCell ref="Z46:Z49"/>
    <mergeCell ref="AA46:AA49"/>
    <mergeCell ref="T46:T49"/>
    <mergeCell ref="U46:U49"/>
    <mergeCell ref="V46:V49"/>
    <mergeCell ref="W46:W49"/>
    <mergeCell ref="X46:X49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B65"/>
  <sheetViews>
    <sheetView zoomScale="85" zoomScaleNormal="8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56" sqref="A6:A59"/>
    </sheetView>
  </sheetViews>
  <sheetFormatPr defaultColWidth="8.7109375" defaultRowHeight="12.75" x14ac:dyDescent="0.2"/>
  <cols>
    <col min="1" max="1" width="17.28515625" style="101" customWidth="1"/>
    <col min="2" max="2" width="8.7109375" style="101"/>
    <col min="3" max="15" width="8.7109375" style="101" customWidth="1"/>
    <col min="16" max="16" width="26.85546875" style="101" bestFit="1" customWidth="1"/>
    <col min="17" max="18" width="8.7109375" style="101" customWidth="1"/>
    <col min="19" max="27" width="7.140625" style="101" customWidth="1"/>
    <col min="28" max="28" width="8.28515625" style="101" customWidth="1"/>
    <col min="29" max="16384" width="8.7109375" style="101"/>
  </cols>
  <sheetData>
    <row r="1" spans="1:28" ht="20.25" x14ac:dyDescent="0.3">
      <c r="A1" s="258" t="s">
        <v>10</v>
      </c>
      <c r="B1" s="258"/>
      <c r="C1" s="258"/>
      <c r="D1" s="258"/>
      <c r="E1" s="258"/>
      <c r="O1" s="203"/>
    </row>
    <row r="2" spans="1:28" ht="10.5" customHeight="1" x14ac:dyDescent="0.3">
      <c r="A2" s="103"/>
      <c r="O2" s="203"/>
    </row>
    <row r="3" spans="1:28" x14ac:dyDescent="0.2">
      <c r="A3" s="104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</row>
    <row r="4" spans="1:28" x14ac:dyDescent="0.2">
      <c r="C4" s="203">
        <v>1</v>
      </c>
      <c r="D4" s="203">
        <v>2</v>
      </c>
      <c r="E4" s="203">
        <v>3</v>
      </c>
      <c r="F4" s="203">
        <v>4</v>
      </c>
      <c r="G4" s="203">
        <v>5</v>
      </c>
      <c r="H4" s="203">
        <v>6</v>
      </c>
      <c r="I4" s="203">
        <v>7</v>
      </c>
      <c r="J4" s="203">
        <v>8</v>
      </c>
      <c r="K4" s="203">
        <v>9</v>
      </c>
      <c r="L4" s="203">
        <v>10</v>
      </c>
      <c r="M4" s="203" t="s">
        <v>116</v>
      </c>
      <c r="N4" s="203" t="s">
        <v>117</v>
      </c>
      <c r="O4" s="203"/>
    </row>
    <row r="5" spans="1:28" ht="13.5" thickBot="1" x14ac:dyDescent="0.25">
      <c r="A5" s="259" t="s">
        <v>7</v>
      </c>
      <c r="B5" s="260"/>
      <c r="C5" s="105">
        <v>43109</v>
      </c>
      <c r="D5" s="105">
        <v>43116</v>
      </c>
      <c r="E5" s="105">
        <v>43123</v>
      </c>
      <c r="F5" s="105">
        <v>43130</v>
      </c>
      <c r="G5" s="105">
        <v>43137</v>
      </c>
      <c r="H5" s="105">
        <v>43144</v>
      </c>
      <c r="I5" s="105">
        <v>43151</v>
      </c>
      <c r="J5" s="105">
        <v>43158</v>
      </c>
      <c r="K5" s="105">
        <v>43165</v>
      </c>
      <c r="L5" s="105">
        <v>43172</v>
      </c>
      <c r="M5" s="105"/>
      <c r="N5" s="105">
        <v>43074</v>
      </c>
      <c r="O5" s="106" t="s">
        <v>9</v>
      </c>
      <c r="S5" s="139" t="s">
        <v>130</v>
      </c>
      <c r="T5" s="139" t="s">
        <v>131</v>
      </c>
      <c r="U5" s="139" t="s">
        <v>132</v>
      </c>
      <c r="V5" s="139" t="s">
        <v>133</v>
      </c>
      <c r="W5" s="139" t="s">
        <v>134</v>
      </c>
      <c r="X5" s="139" t="s">
        <v>135</v>
      </c>
      <c r="Y5" s="139" t="s">
        <v>136</v>
      </c>
      <c r="Z5" s="139" t="s">
        <v>137</v>
      </c>
      <c r="AA5" s="139" t="s">
        <v>138</v>
      </c>
      <c r="AB5" s="139" t="s">
        <v>139</v>
      </c>
    </row>
    <row r="6" spans="1:28" x14ac:dyDescent="0.2">
      <c r="A6" s="255" t="s">
        <v>176</v>
      </c>
      <c r="B6" s="107" t="s">
        <v>4</v>
      </c>
      <c r="C6" s="108">
        <v>1</v>
      </c>
      <c r="D6" s="108">
        <v>7</v>
      </c>
      <c r="E6" s="108">
        <v>3</v>
      </c>
      <c r="F6" s="108">
        <v>8</v>
      </c>
      <c r="G6" s="108">
        <v>8</v>
      </c>
      <c r="H6" s="108">
        <v>2</v>
      </c>
      <c r="I6" s="108">
        <v>6</v>
      </c>
      <c r="J6" s="108">
        <v>5</v>
      </c>
      <c r="K6" s="108">
        <v>7</v>
      </c>
      <c r="L6" s="108">
        <v>7</v>
      </c>
      <c r="M6" s="109"/>
      <c r="N6" s="108"/>
      <c r="O6" s="110">
        <f>SUM(C7:L7)</f>
        <v>33</v>
      </c>
      <c r="P6" s="111" t="s">
        <v>46</v>
      </c>
      <c r="R6" s="272" t="s">
        <v>129</v>
      </c>
      <c r="S6" s="241">
        <f>IF(COUNT(C7:C7) &gt; 2, SUM(C7:C7)-MIN(C7:C7)-SMALL(C7:C7,2), SUM(C7:C7))</f>
        <v>5.5</v>
      </c>
      <c r="T6" s="240">
        <f>IF(COUNT(C7:D7) &gt; 2, SUM(C7:D7)-MIN(C7:D7)-SMALL(C7:D7,2), SUM(C7:D7))</f>
        <v>8</v>
      </c>
      <c r="U6" s="240">
        <f>IF(COUNT(C7:E7) &gt; 2, SUM(C7:E7)-MIN(C7:E7)-SMALL(C7:E7,2), SUM(C7:E7))</f>
        <v>5.5</v>
      </c>
      <c r="V6" s="240">
        <f>IF(COUNT(C7:F7) &gt; 2, SUM(C7:F7)-MIN(C7:F7)-SMALL(C7:F7,2), SUM(C7:F7))</f>
        <v>10</v>
      </c>
      <c r="W6" s="240">
        <f>IF(COUNT(C7:G7) &gt; 2, SUM(C7:G7)-MIN(C7:G7)-SMALL(C7:G7,2), SUM(C7:G7))</f>
        <v>12.5</v>
      </c>
      <c r="X6" s="240">
        <f>IF(COUNT(C7:H7) &gt; 2, SUM(C7:H7)-MIN(C7:H7)-SMALL(C7:H7,2), SUM(C7:H7))</f>
        <v>17.5</v>
      </c>
      <c r="Y6" s="240">
        <f>IF(COUNT(C7:I7) &gt; 2, SUM(C7:I7)-MIN(C7:I7)-SMALL(C7:I7,2), SUM(C7:I7))</f>
        <v>20.5</v>
      </c>
      <c r="Z6" s="240">
        <f>IF(COUNT(C7:J7) &gt; 2, SUM(C7:J7)-MIN(C7:J7)-SMALL(C7:J7,2), SUM(C7:J7))</f>
        <v>24</v>
      </c>
      <c r="AA6" s="240">
        <f>IF(COUNT(C7:K7) &gt; 2, SUM(C7:K7)-MIN(C7:K7)-SMALL(C7:K7,2), SUM(C7:K7))</f>
        <v>26.5</v>
      </c>
      <c r="AB6" s="240">
        <f>IF(COUNT(C7:L7) &gt; 2, SUM(C7:L7)-MIN(C7:L7)-SMALL(C7:L7,2), SUM(C7:L7))</f>
        <v>29</v>
      </c>
    </row>
    <row r="7" spans="1:28" x14ac:dyDescent="0.2">
      <c r="A7" s="262"/>
      <c r="B7" s="112" t="s">
        <v>5</v>
      </c>
      <c r="C7" s="113">
        <v>5.5</v>
      </c>
      <c r="D7" s="113">
        <v>2.5</v>
      </c>
      <c r="E7" s="113">
        <v>4.5</v>
      </c>
      <c r="F7" s="113">
        <v>2</v>
      </c>
      <c r="G7" s="113">
        <v>2</v>
      </c>
      <c r="H7" s="113">
        <v>5</v>
      </c>
      <c r="I7" s="113">
        <v>3</v>
      </c>
      <c r="J7" s="113">
        <v>3.5</v>
      </c>
      <c r="K7" s="113">
        <v>2.5</v>
      </c>
      <c r="L7" s="113">
        <v>2.5</v>
      </c>
      <c r="M7" s="114"/>
      <c r="N7" s="114"/>
      <c r="O7" s="110">
        <f>IF(COUNT(C7:L7) &gt; 2, SUM(C7:L7)-MIN(C7:L7)-SMALL(C7:L7,2), SUM(C7:L7))</f>
        <v>29</v>
      </c>
      <c r="P7" s="115" t="s">
        <v>57</v>
      </c>
      <c r="R7" s="249"/>
      <c r="S7" s="236"/>
      <c r="T7" s="238"/>
      <c r="U7" s="238"/>
      <c r="V7" s="238"/>
      <c r="W7" s="238"/>
      <c r="X7" s="238"/>
      <c r="Y7" s="238"/>
      <c r="Z7" s="238"/>
      <c r="AA7" s="238"/>
      <c r="AB7" s="238"/>
    </row>
    <row r="8" spans="1:28" x14ac:dyDescent="0.2">
      <c r="A8" s="262"/>
      <c r="B8" s="112" t="s">
        <v>6</v>
      </c>
      <c r="C8" s="36">
        <v>100</v>
      </c>
      <c r="D8" s="36"/>
      <c r="E8" s="36">
        <v>40</v>
      </c>
      <c r="F8" s="36"/>
      <c r="G8" s="36"/>
      <c r="H8" s="36">
        <v>60</v>
      </c>
      <c r="I8" s="36"/>
      <c r="J8" s="36"/>
      <c r="K8" s="36"/>
      <c r="L8" s="36"/>
      <c r="M8" s="59"/>
      <c r="N8" s="59"/>
      <c r="O8" s="100">
        <f>SUM(C8:M8)</f>
        <v>200</v>
      </c>
      <c r="P8" s="115" t="s">
        <v>48</v>
      </c>
      <c r="R8" s="249"/>
      <c r="S8" s="236"/>
      <c r="T8" s="238"/>
      <c r="U8" s="238"/>
      <c r="V8" s="238"/>
      <c r="W8" s="238"/>
      <c r="X8" s="238"/>
      <c r="Y8" s="238"/>
      <c r="Z8" s="238"/>
      <c r="AA8" s="238"/>
      <c r="AB8" s="238"/>
    </row>
    <row r="9" spans="1:28" x14ac:dyDescent="0.2">
      <c r="A9" s="263"/>
      <c r="B9" s="116" t="s">
        <v>45</v>
      </c>
      <c r="C9" s="117">
        <f t="shared" ref="C9:L9" si="0">RANK(S6,S6:S53,0)</f>
        <v>1</v>
      </c>
      <c r="D9" s="117">
        <f t="shared" si="0"/>
        <v>1</v>
      </c>
      <c r="E9" s="117">
        <f t="shared" si="0"/>
        <v>1</v>
      </c>
      <c r="F9" s="117">
        <f t="shared" si="0"/>
        <v>2</v>
      </c>
      <c r="G9" s="117">
        <f t="shared" si="0"/>
        <v>4</v>
      </c>
      <c r="H9" s="117">
        <f t="shared" si="0"/>
        <v>3</v>
      </c>
      <c r="I9" s="117">
        <f t="shared" si="0"/>
        <v>5</v>
      </c>
      <c r="J9" s="117">
        <f t="shared" si="0"/>
        <v>4</v>
      </c>
      <c r="K9" s="117">
        <f t="shared" si="0"/>
        <v>5</v>
      </c>
      <c r="L9" s="117">
        <f t="shared" si="0"/>
        <v>5</v>
      </c>
      <c r="M9" s="118"/>
      <c r="N9" s="118"/>
      <c r="O9" s="110">
        <f>IF(O7&gt;0, O7*243.903, "0")</f>
        <v>7073.1869999999999</v>
      </c>
      <c r="P9" s="119" t="s">
        <v>49</v>
      </c>
      <c r="R9" s="249"/>
      <c r="S9" s="236"/>
      <c r="T9" s="239"/>
      <c r="U9" s="239"/>
      <c r="V9" s="239"/>
      <c r="W9" s="239"/>
      <c r="X9" s="239"/>
      <c r="Y9" s="239"/>
      <c r="Z9" s="239"/>
      <c r="AA9" s="239"/>
      <c r="AB9" s="239"/>
    </row>
    <row r="10" spans="1:28" ht="4.5" customHeight="1" x14ac:dyDescent="0.2">
      <c r="A10" s="120"/>
      <c r="B10" s="121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3"/>
      <c r="R10" s="250" t="s">
        <v>173</v>
      </c>
      <c r="S10" s="236">
        <f>IF(COUNT(C12:C12) &gt; 2, SUM(C12:C12)-MIN(C12:C12)-SMALL(C12:C12,2), SUM(C12:C12))</f>
        <v>1</v>
      </c>
      <c r="T10" s="237">
        <f>IF(COUNT(C12:D12) &gt; 2, SUM(C12:D12)-MIN(C12:D12)-SMALL(C12:D12,2), SUM(C12:D12))</f>
        <v>2</v>
      </c>
      <c r="U10" s="237">
        <f>IF(COUNT(C12:E12) &gt; 2, SUM(C12:E12)-MIN(C12:E12)-SMALL(C12:E12,2), SUM(C12:E12))</f>
        <v>1</v>
      </c>
      <c r="V10" s="237">
        <f>IF(COUNT(C12:F12) &gt; 2, SUM(C12:F12)-MIN(C12:F12)-SMALL(C12:F12,2), SUM(C12:F12))</f>
        <v>2.5</v>
      </c>
      <c r="W10" s="237">
        <f>IF(COUNT(C12:G12) &gt; 2, SUM(C12:G12)-MIN(C12:G12)-SMALL(C12:G12,2), SUM(C12:G12))</f>
        <v>5</v>
      </c>
      <c r="X10" s="237">
        <f>IF(COUNT(C12:H12) &gt; 2, SUM(C12:H12)-MIN(C12:H12)-SMALL(C12:H12,2), SUM(C12:H12))</f>
        <v>10.5</v>
      </c>
      <c r="Y10" s="237">
        <f>IF(COUNT(C12:I12) &gt; 2, SUM(C12:I12)-MIN(C12:I12)-SMALL(C12:I12,2), SUM(C12:I12))</f>
        <v>11.5</v>
      </c>
      <c r="Z10" s="237">
        <f>IF(COUNT(C12:J12) &gt; 2, SUM(C12:J12)-MIN(C12:J12)-SMALL(C12:J12,2), SUM(C12:J12))</f>
        <v>13</v>
      </c>
      <c r="AA10" s="237">
        <f>IF(COUNT(C12:K12) &gt; 2, SUM(C12:K12)-MIN(C12:K12)-SMALL(C12:K12,2), SUM(C12:K12))</f>
        <v>14</v>
      </c>
      <c r="AB10" s="237">
        <f>IF(COUNT(C12:L12) &gt; 2, SUM(C12:L12)-MIN(C12:L12)-SMALL(C12:L12,2), SUM(C12:L12))</f>
        <v>15</v>
      </c>
    </row>
    <row r="11" spans="1:28" x14ac:dyDescent="0.2">
      <c r="A11" s="264" t="s">
        <v>173</v>
      </c>
      <c r="B11" s="124" t="s">
        <v>4</v>
      </c>
      <c r="C11" s="125">
        <v>10</v>
      </c>
      <c r="D11" s="125">
        <v>10</v>
      </c>
      <c r="E11" s="125">
        <v>11</v>
      </c>
      <c r="F11" s="125">
        <v>9</v>
      </c>
      <c r="G11" s="125">
        <v>7</v>
      </c>
      <c r="H11" s="125">
        <v>1</v>
      </c>
      <c r="I11" s="125">
        <v>10</v>
      </c>
      <c r="J11" s="125">
        <v>9</v>
      </c>
      <c r="K11" s="125">
        <v>10</v>
      </c>
      <c r="L11" s="125">
        <v>0</v>
      </c>
      <c r="M11" s="109"/>
      <c r="N11" s="125"/>
      <c r="O11" s="126">
        <f>SUM(C12:L12)</f>
        <v>15.5</v>
      </c>
      <c r="P11" s="127" t="s">
        <v>46</v>
      </c>
      <c r="R11" s="250"/>
      <c r="S11" s="236"/>
      <c r="T11" s="238"/>
      <c r="U11" s="238"/>
      <c r="V11" s="238"/>
      <c r="W11" s="238"/>
      <c r="X11" s="238"/>
      <c r="Y11" s="238"/>
      <c r="Z11" s="238"/>
      <c r="AA11" s="238"/>
      <c r="AB11" s="238"/>
    </row>
    <row r="12" spans="1:28" x14ac:dyDescent="0.2">
      <c r="A12" s="265"/>
      <c r="B12" s="128" t="s">
        <v>5</v>
      </c>
      <c r="C12" s="125">
        <v>1</v>
      </c>
      <c r="D12" s="125">
        <v>1</v>
      </c>
      <c r="E12" s="125">
        <v>0.5</v>
      </c>
      <c r="F12" s="125">
        <v>1.5</v>
      </c>
      <c r="G12" s="125">
        <v>2.5</v>
      </c>
      <c r="H12" s="125">
        <v>5.5</v>
      </c>
      <c r="I12" s="125">
        <v>1</v>
      </c>
      <c r="J12" s="125">
        <v>1.5</v>
      </c>
      <c r="K12" s="125">
        <v>1</v>
      </c>
      <c r="L12" s="125">
        <v>0</v>
      </c>
      <c r="M12" s="109"/>
      <c r="N12" s="109"/>
      <c r="O12" s="126">
        <f>IF(COUNT(C12:L12) &gt; 2, SUM(C12:L12)-MIN(C12:L12)-SMALL(C12:L12,2), SUM(C12:L12))</f>
        <v>15</v>
      </c>
      <c r="P12" s="129" t="s">
        <v>57</v>
      </c>
      <c r="R12" s="250"/>
      <c r="S12" s="236"/>
      <c r="T12" s="238"/>
      <c r="U12" s="238"/>
      <c r="V12" s="238"/>
      <c r="W12" s="238"/>
      <c r="X12" s="238"/>
      <c r="Y12" s="238"/>
      <c r="Z12" s="238"/>
      <c r="AA12" s="238"/>
      <c r="AB12" s="238"/>
    </row>
    <row r="13" spans="1:28" x14ac:dyDescent="0.2">
      <c r="A13" s="265"/>
      <c r="B13" s="128" t="s">
        <v>6</v>
      </c>
      <c r="C13" s="26"/>
      <c r="D13" s="26"/>
      <c r="E13" s="26"/>
      <c r="F13" s="26"/>
      <c r="G13" s="26"/>
      <c r="H13" s="26">
        <v>100</v>
      </c>
      <c r="I13" s="26"/>
      <c r="J13" s="26"/>
      <c r="K13" s="26"/>
      <c r="L13" s="26"/>
      <c r="M13" s="38"/>
      <c r="N13" s="38"/>
      <c r="O13" s="99">
        <f>SUM(C13:M13)</f>
        <v>100</v>
      </c>
      <c r="P13" s="129" t="s">
        <v>48</v>
      </c>
      <c r="R13" s="250"/>
      <c r="S13" s="236"/>
      <c r="T13" s="239"/>
      <c r="U13" s="239"/>
      <c r="V13" s="239"/>
      <c r="W13" s="239"/>
      <c r="X13" s="239"/>
      <c r="Y13" s="239"/>
      <c r="Z13" s="239"/>
      <c r="AA13" s="239"/>
      <c r="AB13" s="239"/>
    </row>
    <row r="14" spans="1:28" x14ac:dyDescent="0.2">
      <c r="A14" s="266"/>
      <c r="B14" s="130" t="s">
        <v>45</v>
      </c>
      <c r="C14" s="131">
        <f t="shared" ref="C14:L14" si="1">RANK(S10,S6:S53,0)</f>
        <v>10</v>
      </c>
      <c r="D14" s="131">
        <f t="shared" si="1"/>
        <v>11</v>
      </c>
      <c r="E14" s="131">
        <f t="shared" si="1"/>
        <v>11</v>
      </c>
      <c r="F14" s="131">
        <f t="shared" si="1"/>
        <v>11</v>
      </c>
      <c r="G14" s="131">
        <f t="shared" si="1"/>
        <v>11</v>
      </c>
      <c r="H14" s="131">
        <f t="shared" si="1"/>
        <v>10</v>
      </c>
      <c r="I14" s="131">
        <f t="shared" si="1"/>
        <v>11</v>
      </c>
      <c r="J14" s="131">
        <f t="shared" si="1"/>
        <v>11</v>
      </c>
      <c r="K14" s="131">
        <f t="shared" si="1"/>
        <v>11</v>
      </c>
      <c r="L14" s="131">
        <f t="shared" si="1"/>
        <v>11</v>
      </c>
      <c r="M14" s="118"/>
      <c r="N14" s="118"/>
      <c r="O14" s="126">
        <f>IF(O12&gt;0, O12*243.903, "0")</f>
        <v>3658.5450000000001</v>
      </c>
      <c r="P14" s="132" t="s">
        <v>49</v>
      </c>
      <c r="R14" s="285" t="s">
        <v>149</v>
      </c>
      <c r="S14" s="236">
        <f>IF(COUNT(C17:C17) &gt; 2, SUM(C17:C17)-MIN(C17:C17)-SMALL(C17:C17,2), SUM(C17:C17))</f>
        <v>4.5</v>
      </c>
      <c r="T14" s="237">
        <f>IF(COUNT(C17:D17) &gt; 2, SUM(C17:D17)-MIN(C17:D17)-SMALL(C17:D17,2), SUM(C17:D17))</f>
        <v>7.5</v>
      </c>
      <c r="U14" s="237">
        <f>IF(COUNT(C17:E17) &gt; 2, SUM(C17:E17)-MIN(C17:E17)-SMALL(C17:E17,2), SUM(C17:E17))</f>
        <v>4.5</v>
      </c>
      <c r="V14" s="237">
        <f>IF(COUNT(C17:F17) &gt; 2, SUM(C17:F17)-MIN(C17:F17)-SMALL(C17:F17,2), SUM(C17:F17))</f>
        <v>8.5</v>
      </c>
      <c r="W14" s="237">
        <f>IF(COUNT(C17:G17) &gt; 2, SUM(C17:G17)-MIN(C17:G17)-SMALL(C17:G17,2), SUM(C17:G17))</f>
        <v>12.5</v>
      </c>
      <c r="X14" s="237">
        <f>IF(COUNT(C17:H17) &gt; 2, SUM(C17:H17)-MIN(C17:H17)-SMALL(C17:H17,2), SUM(C17:H17))</f>
        <v>15.5</v>
      </c>
      <c r="Y14" s="237">
        <f>IF(COUNT(C17:I17) &gt; 2, SUM(C17:I17)-MIN(C17:I17)-SMALL(C17:I17,2), SUM(C17:I17))</f>
        <v>18.5</v>
      </c>
      <c r="Z14" s="237">
        <f>IF(COUNT(C17:J17) &gt; 2, SUM(C17:J17)-MIN(C17:J17)-SMALL(C17:J17,2), SUM(C17:J17))</f>
        <v>21</v>
      </c>
      <c r="AA14" s="237">
        <f>IF(COUNT(C17:K17) &gt; 2, SUM(C17:K17)-MIN(C17:K17)-SMALL(C17:K17,2), SUM(C17:K17))</f>
        <v>21</v>
      </c>
      <c r="AB14" s="237">
        <f>IF(COUNT(C17:L17) &gt; 2, SUM(C17:L17)-MIN(C17:L17)-SMALL(C17:L17,2), SUM(C17:L17))</f>
        <v>26.5</v>
      </c>
    </row>
    <row r="15" spans="1:28" ht="4.5" customHeight="1" x14ac:dyDescent="0.2">
      <c r="A15" s="120"/>
      <c r="B15" s="121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33"/>
      <c r="P15" s="123"/>
      <c r="R15" s="286"/>
      <c r="S15" s="236"/>
      <c r="T15" s="238"/>
      <c r="U15" s="238"/>
      <c r="V15" s="238"/>
      <c r="W15" s="238"/>
      <c r="X15" s="238"/>
      <c r="Y15" s="238"/>
      <c r="Z15" s="238"/>
      <c r="AA15" s="238"/>
      <c r="AB15" s="238"/>
    </row>
    <row r="16" spans="1:28" x14ac:dyDescent="0.2">
      <c r="A16" s="261" t="s">
        <v>149</v>
      </c>
      <c r="B16" s="107" t="s">
        <v>4</v>
      </c>
      <c r="C16" s="108">
        <v>3</v>
      </c>
      <c r="D16" s="108">
        <v>6</v>
      </c>
      <c r="E16" s="108">
        <v>4</v>
      </c>
      <c r="F16" s="108">
        <v>4</v>
      </c>
      <c r="G16" s="108">
        <v>6</v>
      </c>
      <c r="H16" s="108">
        <v>7</v>
      </c>
      <c r="I16" s="108">
        <v>0</v>
      </c>
      <c r="J16" s="108">
        <v>0</v>
      </c>
      <c r="K16" s="108">
        <v>0</v>
      </c>
      <c r="L16" s="108">
        <v>1</v>
      </c>
      <c r="M16" s="109"/>
      <c r="N16" s="108"/>
      <c r="O16" s="110">
        <f>SUM(C17:L17)</f>
        <v>26.5</v>
      </c>
      <c r="P16" s="111" t="s">
        <v>46</v>
      </c>
      <c r="R16" s="286"/>
      <c r="S16" s="236"/>
      <c r="T16" s="238"/>
      <c r="U16" s="238"/>
      <c r="V16" s="238"/>
      <c r="W16" s="238"/>
      <c r="X16" s="238"/>
      <c r="Y16" s="238"/>
      <c r="Z16" s="238"/>
      <c r="AA16" s="238"/>
      <c r="AB16" s="238"/>
    </row>
    <row r="17" spans="1:28" x14ac:dyDescent="0.2">
      <c r="A17" s="262"/>
      <c r="B17" s="112" t="s">
        <v>5</v>
      </c>
      <c r="C17" s="113">
        <v>4.5</v>
      </c>
      <c r="D17" s="113">
        <v>3</v>
      </c>
      <c r="E17" s="113">
        <v>4</v>
      </c>
      <c r="F17" s="113">
        <v>4</v>
      </c>
      <c r="G17" s="113">
        <v>3</v>
      </c>
      <c r="H17" s="113">
        <v>2.5</v>
      </c>
      <c r="I17" s="113">
        <v>0</v>
      </c>
      <c r="J17" s="113">
        <v>0</v>
      </c>
      <c r="K17" s="113">
        <v>0</v>
      </c>
      <c r="L17" s="113">
        <v>5.5</v>
      </c>
      <c r="M17" s="114"/>
      <c r="N17" s="114"/>
      <c r="O17" s="110">
        <f>IF(COUNT(C17:L17) &gt; 2, SUM(C17:L17)-MIN(C17:L17)-SMALL(C17:L17,2), SUM(C17:L17))</f>
        <v>26.5</v>
      </c>
      <c r="P17" s="115" t="s">
        <v>57</v>
      </c>
      <c r="R17" s="287"/>
      <c r="S17" s="236"/>
      <c r="T17" s="239"/>
      <c r="U17" s="239"/>
      <c r="V17" s="239"/>
      <c r="W17" s="239"/>
      <c r="X17" s="239"/>
      <c r="Y17" s="239"/>
      <c r="Z17" s="239"/>
      <c r="AA17" s="239"/>
      <c r="AB17" s="239"/>
    </row>
    <row r="18" spans="1:28" x14ac:dyDescent="0.2">
      <c r="A18" s="262"/>
      <c r="B18" s="112" t="s">
        <v>6</v>
      </c>
      <c r="C18" s="36">
        <v>40</v>
      </c>
      <c r="D18" s="36"/>
      <c r="E18" s="36">
        <v>20</v>
      </c>
      <c r="F18" s="36">
        <v>20</v>
      </c>
      <c r="G18" s="36"/>
      <c r="H18" s="36"/>
      <c r="I18" s="36"/>
      <c r="J18" s="36"/>
      <c r="K18" s="36"/>
      <c r="L18" s="36">
        <v>80</v>
      </c>
      <c r="M18" s="59"/>
      <c r="N18" s="59"/>
      <c r="O18" s="100">
        <f>SUM(C18:M18)</f>
        <v>160</v>
      </c>
      <c r="P18" s="115" t="s">
        <v>48</v>
      </c>
      <c r="R18" s="288" t="s">
        <v>152</v>
      </c>
      <c r="S18" s="236">
        <f>IF(COUNT(C22:C22) &gt; 2, SUM(C22:C22)-MIN(C22:C22)-SMALL(C22:C22,2), SUM(C22:C22))</f>
        <v>2</v>
      </c>
      <c r="T18" s="237">
        <f>IF(COUNT(C22:D22) &gt; 2, SUM(C22:D22)-MIN(C22:D22)-SMALL(C22:D22,2), SUM(C22:D22))</f>
        <v>3.5</v>
      </c>
      <c r="U18" s="237">
        <f>IF(COUNT(C22:E22) &gt; 2, SUM(C22:E22)-MIN(C22:E22)-SMALL(C22:E22,2), SUM(C22:E22))</f>
        <v>3.5</v>
      </c>
      <c r="V18" s="237">
        <f>IF(COUNT(C22:F22) &gt; 2, SUM(C22:F22)-MIN(C22:F22)-SMALL(C22:F22,2), SUM(C22:F22))</f>
        <v>8</v>
      </c>
      <c r="W18" s="237">
        <f>IF(COUNT(C22:G22) &gt; 2, SUM(C22:G22)-MIN(C22:G22)-SMALL(C22:G22,2), SUM(C22:G22))</f>
        <v>12</v>
      </c>
      <c r="X18" s="237">
        <f>IF(COUNT(C22:H22) &gt; 2, SUM(C22:H22)-MIN(C22:H22)-SMALL(C22:H22,2), SUM(C22:H22))</f>
        <v>14</v>
      </c>
      <c r="Y18" s="237">
        <f>IF(COUNT(C22:I22) &gt; 2, SUM(C22:I22)-MIN(C22:I22)-SMALL(C22:I22,2), SUM(C22:I22))</f>
        <v>16</v>
      </c>
      <c r="Z18" s="237">
        <f>IF(COUNT(C22:J22) &gt; 2, SUM(C22:J22)-MIN(C22:J22)-SMALL(C22:J22,2), SUM(C22:J22))</f>
        <v>20</v>
      </c>
      <c r="AA18" s="237">
        <f>IF(COUNT(C22:K22) &gt; 2, SUM(C22:K22)-MIN(C22:K22)-SMALL(C22:K22,2), SUM(C22:K22))</f>
        <v>24</v>
      </c>
      <c r="AB18" s="237">
        <f>IF(COUNT(C22:L22) &gt; 2, SUM(C22:L22)-MIN(C22:L22)-SMALL(C22:L22,2), SUM(C22:L22))</f>
        <v>27</v>
      </c>
    </row>
    <row r="19" spans="1:28" x14ac:dyDescent="0.2">
      <c r="A19" s="263"/>
      <c r="B19" s="116" t="s">
        <v>45</v>
      </c>
      <c r="C19" s="117">
        <f t="shared" ref="C19:L19" si="2">RANK(S14,S6:S53,0)</f>
        <v>3</v>
      </c>
      <c r="D19" s="117">
        <f t="shared" si="2"/>
        <v>4</v>
      </c>
      <c r="E19" s="117">
        <f t="shared" si="2"/>
        <v>6</v>
      </c>
      <c r="F19" s="117">
        <f t="shared" si="2"/>
        <v>5</v>
      </c>
      <c r="G19" s="117">
        <f t="shared" si="2"/>
        <v>4</v>
      </c>
      <c r="H19" s="117">
        <f t="shared" si="2"/>
        <v>6</v>
      </c>
      <c r="I19" s="117">
        <f t="shared" si="2"/>
        <v>6</v>
      </c>
      <c r="J19" s="117">
        <f t="shared" si="2"/>
        <v>7</v>
      </c>
      <c r="K19" s="117">
        <f t="shared" si="2"/>
        <v>9</v>
      </c>
      <c r="L19" s="117">
        <f t="shared" si="2"/>
        <v>7</v>
      </c>
      <c r="M19" s="118"/>
      <c r="N19" s="118"/>
      <c r="O19" s="110">
        <f>IF(O17&gt;0, O17*243.903, "0")</f>
        <v>6463.4295000000002</v>
      </c>
      <c r="P19" s="119" t="s">
        <v>49</v>
      </c>
      <c r="R19" s="289"/>
      <c r="S19" s="236"/>
      <c r="T19" s="238"/>
      <c r="U19" s="238"/>
      <c r="V19" s="238"/>
      <c r="W19" s="238"/>
      <c r="X19" s="238"/>
      <c r="Y19" s="238"/>
      <c r="Z19" s="238"/>
      <c r="AA19" s="238"/>
      <c r="AB19" s="238"/>
    </row>
    <row r="20" spans="1:28" ht="4.5" customHeight="1" x14ac:dyDescent="0.2">
      <c r="A20" s="120"/>
      <c r="B20" s="121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33"/>
      <c r="P20" s="123"/>
      <c r="R20" s="289"/>
      <c r="S20" s="236"/>
      <c r="T20" s="238"/>
      <c r="U20" s="238"/>
      <c r="V20" s="238"/>
      <c r="W20" s="238"/>
      <c r="X20" s="238"/>
      <c r="Y20" s="238"/>
      <c r="Z20" s="238"/>
      <c r="AA20" s="238"/>
      <c r="AB20" s="238"/>
    </row>
    <row r="21" spans="1:28" x14ac:dyDescent="0.2">
      <c r="A21" s="264" t="s">
        <v>152</v>
      </c>
      <c r="B21" s="124" t="s">
        <v>4</v>
      </c>
      <c r="C21" s="125">
        <v>8</v>
      </c>
      <c r="D21" s="125">
        <v>9</v>
      </c>
      <c r="E21" s="125">
        <v>5</v>
      </c>
      <c r="F21" s="125">
        <v>3</v>
      </c>
      <c r="G21" s="125">
        <v>4</v>
      </c>
      <c r="H21" s="125">
        <v>10</v>
      </c>
      <c r="I21" s="125">
        <v>8</v>
      </c>
      <c r="J21" s="125">
        <v>4</v>
      </c>
      <c r="K21" s="125">
        <v>4</v>
      </c>
      <c r="L21" s="125">
        <v>6</v>
      </c>
      <c r="M21" s="109"/>
      <c r="N21" s="125"/>
      <c r="O21" s="126">
        <f>SUM(C22:L22)</f>
        <v>29.5</v>
      </c>
      <c r="P21" s="127" t="s">
        <v>46</v>
      </c>
      <c r="R21" s="290"/>
      <c r="S21" s="236"/>
      <c r="T21" s="239"/>
      <c r="U21" s="239"/>
      <c r="V21" s="239"/>
      <c r="W21" s="239"/>
      <c r="X21" s="239"/>
      <c r="Y21" s="239"/>
      <c r="Z21" s="239"/>
      <c r="AA21" s="239"/>
      <c r="AB21" s="239"/>
    </row>
    <row r="22" spans="1:28" x14ac:dyDescent="0.2">
      <c r="A22" s="265"/>
      <c r="B22" s="128" t="s">
        <v>5</v>
      </c>
      <c r="C22" s="134">
        <v>2</v>
      </c>
      <c r="D22" s="134">
        <v>1.5</v>
      </c>
      <c r="E22" s="134">
        <v>3.5</v>
      </c>
      <c r="F22" s="134">
        <v>4.5</v>
      </c>
      <c r="G22" s="134">
        <v>4</v>
      </c>
      <c r="H22" s="134">
        <v>1</v>
      </c>
      <c r="I22" s="134">
        <v>2</v>
      </c>
      <c r="J22" s="134">
        <v>4</v>
      </c>
      <c r="K22" s="134">
        <v>4</v>
      </c>
      <c r="L22" s="134">
        <v>3</v>
      </c>
      <c r="M22" s="114"/>
      <c r="N22" s="114"/>
      <c r="O22" s="126">
        <f>IF(COUNT(C22:L22) &gt; 2, SUM(C22:L22)-MIN(C22:L22)-SMALL(C22:L22,2), SUM(C22:L22))</f>
        <v>27</v>
      </c>
      <c r="P22" s="129" t="s">
        <v>57</v>
      </c>
      <c r="R22" s="282" t="s">
        <v>162</v>
      </c>
      <c r="S22" s="236">
        <f>IF(COUNT(C27:C27) &gt; 2, SUM(C27:C27)-MIN(C27:C27)-SMALL(C27:C27,2), SUM(C27:C27))</f>
        <v>3</v>
      </c>
      <c r="T22" s="237">
        <f>IF(COUNT(C27:D27) &gt; 2, SUM(C27:D27)-MIN(C27:D27)-SMALL(C27:D27,2), SUM(C27:D27))</f>
        <v>8</v>
      </c>
      <c r="U22" s="237">
        <f>IF(COUNT(C27:E27) &gt; 2, SUM(C27:E27)-MIN(C27:E27)-SMALL(C27:E27,2), SUM(C27:E27))</f>
        <v>5</v>
      </c>
      <c r="V22" s="237">
        <f>IF(COUNT(C27:F27) &gt; 2, SUM(C27:F27)-MIN(C27:F27)-SMALL(C27:F27,2), SUM(C27:F27))</f>
        <v>8</v>
      </c>
      <c r="W22" s="237">
        <f>IF(COUNT(C27:G27) &gt; 2, SUM(C27:G27)-MIN(C27:G27)-SMALL(C27:G27,2), SUM(C27:G27))</f>
        <v>12.5</v>
      </c>
      <c r="X22" s="237">
        <f>IF(COUNT(C27:H27) &gt; 2, SUM(C27:H27)-MIN(C27:H27)-SMALL(C27:H27,2), SUM(C27:H27))</f>
        <v>16.5</v>
      </c>
      <c r="Y22" s="237">
        <f>IF(COUNT(C27:I27) &gt; 2, SUM(C27:I27)-MIN(C27:I27)-SMALL(C27:I27,2), SUM(C27:I27))</f>
        <v>21.5</v>
      </c>
      <c r="Z22" s="237">
        <f>IF(COUNT(C27:J27) &gt; 2, SUM(C27:J27)-MIN(C27:J27)-SMALL(C27:J27,2), SUM(C27:J27))</f>
        <v>27</v>
      </c>
      <c r="AA22" s="237">
        <f>IF(COUNT(C27:K27) &gt; 2, SUM(C27:K27)-MIN(C27:K27)-SMALL(C27:K27,2), SUM(C27:K27))</f>
        <v>29.5</v>
      </c>
      <c r="AB22" s="237">
        <f>IF(COUNT(C27:L27) &gt; 2, SUM(C27:L27)-MIN(C27:L27)-SMALL(C27:L27,2), SUM(C27:L27))</f>
        <v>34</v>
      </c>
    </row>
    <row r="23" spans="1:28" x14ac:dyDescent="0.2">
      <c r="A23" s="265"/>
      <c r="B23" s="128" t="s">
        <v>6</v>
      </c>
      <c r="C23" s="26"/>
      <c r="D23" s="26"/>
      <c r="E23" s="26"/>
      <c r="F23" s="26">
        <v>40</v>
      </c>
      <c r="G23" s="26">
        <v>20</v>
      </c>
      <c r="H23" s="26"/>
      <c r="I23" s="26"/>
      <c r="J23" s="26"/>
      <c r="K23" s="26">
        <v>20</v>
      </c>
      <c r="L23" s="26"/>
      <c r="M23" s="38"/>
      <c r="N23" s="38"/>
      <c r="O23" s="99">
        <f>SUM(C23:M23)</f>
        <v>80</v>
      </c>
      <c r="P23" s="129" t="s">
        <v>48</v>
      </c>
      <c r="R23" s="283"/>
      <c r="S23" s="236"/>
      <c r="T23" s="238"/>
      <c r="U23" s="238"/>
      <c r="V23" s="238"/>
      <c r="W23" s="238"/>
      <c r="X23" s="238"/>
      <c r="Y23" s="238"/>
      <c r="Z23" s="238"/>
      <c r="AA23" s="238"/>
      <c r="AB23" s="238"/>
    </row>
    <row r="24" spans="1:28" x14ac:dyDescent="0.2">
      <c r="A24" s="266"/>
      <c r="B24" s="130" t="s">
        <v>45</v>
      </c>
      <c r="C24" s="131">
        <f t="shared" ref="C24:L24" si="3">RANK(S18,S6:S53,0)</f>
        <v>8</v>
      </c>
      <c r="D24" s="131">
        <f t="shared" si="3"/>
        <v>10</v>
      </c>
      <c r="E24" s="131">
        <f t="shared" si="3"/>
        <v>9</v>
      </c>
      <c r="F24" s="131">
        <f t="shared" si="3"/>
        <v>6</v>
      </c>
      <c r="G24" s="131">
        <f t="shared" si="3"/>
        <v>7</v>
      </c>
      <c r="H24" s="131">
        <f t="shared" si="3"/>
        <v>7</v>
      </c>
      <c r="I24" s="131">
        <f t="shared" si="3"/>
        <v>9</v>
      </c>
      <c r="J24" s="131">
        <f t="shared" si="3"/>
        <v>9</v>
      </c>
      <c r="K24" s="131">
        <f t="shared" si="3"/>
        <v>7</v>
      </c>
      <c r="L24" s="131">
        <f t="shared" si="3"/>
        <v>6</v>
      </c>
      <c r="M24" s="118"/>
      <c r="N24" s="118"/>
      <c r="O24" s="126">
        <f>IF(O22&gt;0, O22*243.903, "0")</f>
        <v>6585.3809999999994</v>
      </c>
      <c r="P24" s="132" t="s">
        <v>49</v>
      </c>
      <c r="R24" s="283"/>
      <c r="S24" s="236"/>
      <c r="T24" s="238"/>
      <c r="U24" s="238"/>
      <c r="V24" s="238"/>
      <c r="W24" s="238"/>
      <c r="X24" s="238"/>
      <c r="Y24" s="238"/>
      <c r="Z24" s="238"/>
      <c r="AA24" s="238"/>
      <c r="AB24" s="238"/>
    </row>
    <row r="25" spans="1:28" ht="4.5" customHeight="1" x14ac:dyDescent="0.2">
      <c r="A25" s="120"/>
      <c r="B25" s="121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33"/>
      <c r="P25" s="123"/>
      <c r="R25" s="284"/>
      <c r="S25" s="236"/>
      <c r="T25" s="239"/>
      <c r="U25" s="239"/>
      <c r="V25" s="239"/>
      <c r="W25" s="239"/>
      <c r="X25" s="239"/>
      <c r="Y25" s="239"/>
      <c r="Z25" s="239"/>
      <c r="AA25" s="239"/>
      <c r="AB25" s="239"/>
    </row>
    <row r="26" spans="1:28" x14ac:dyDescent="0.2">
      <c r="A26" s="255" t="s">
        <v>162</v>
      </c>
      <c r="B26" s="107" t="s">
        <v>4</v>
      </c>
      <c r="C26" s="108">
        <v>6</v>
      </c>
      <c r="D26" s="108">
        <v>2</v>
      </c>
      <c r="E26" s="108">
        <v>7</v>
      </c>
      <c r="F26" s="108">
        <v>0</v>
      </c>
      <c r="G26" s="108">
        <v>3</v>
      </c>
      <c r="H26" s="108">
        <v>4</v>
      </c>
      <c r="I26" s="108">
        <v>2</v>
      </c>
      <c r="J26" s="108">
        <v>1</v>
      </c>
      <c r="K26" s="108">
        <v>8</v>
      </c>
      <c r="L26" s="108">
        <v>3</v>
      </c>
      <c r="M26" s="109"/>
      <c r="N26" s="108"/>
      <c r="O26" s="110">
        <f>SUM(C27:L27)</f>
        <v>36</v>
      </c>
      <c r="P26" s="111" t="s">
        <v>46</v>
      </c>
      <c r="R26" s="244" t="s">
        <v>52</v>
      </c>
      <c r="S26" s="237">
        <f>IF(COUNT(C32:C32) &gt; 2, SUM(C32:C32)-MIN(C32:C32)-SMALL(C32:C32,2), SUM(C32:C32))</f>
        <v>4</v>
      </c>
      <c r="T26" s="237">
        <f>IF(COUNT(C32:D32) &gt; 2, SUM(C32:D32)-MIN(C32:D32)-SMALL(C32:D32,2), SUM(C32:D32))</f>
        <v>4</v>
      </c>
      <c r="U26" s="237">
        <f>IF(COUNT(C32:E32) &gt; 2, SUM(C32:E32)-MIN(C32:E32)-SMALL(C32:E32,2), SUM(C32:E32))</f>
        <v>5</v>
      </c>
      <c r="V26" s="237">
        <f>IF(COUNT(C32:F32) &gt; 2, SUM(C32:F32)-MIN(C32:F32)-SMALL(C32:F32,2), SUM(C32:F32))</f>
        <v>9</v>
      </c>
      <c r="W26" s="237">
        <f>IF(COUNT(C32:G32) &gt; 2, SUM(C32:G32)-MIN(C32:G32)-SMALL(C32:G32,2), SUM(C32:G32))</f>
        <v>12</v>
      </c>
      <c r="X26" s="237">
        <f>IF(COUNT(C32:H32) &gt; 2, SUM(C32:H32)-MIN(C32:H32)-SMALL(C32:H32,2), SUM(C32:H32))</f>
        <v>14</v>
      </c>
      <c r="Y26" s="237">
        <f>IF(COUNT(C32:I32) &gt; 2, SUM(C32:I32)-MIN(C32:I32)-SMALL(C32:I32,2), SUM(C32:I32))</f>
        <v>17.5</v>
      </c>
      <c r="Z26" s="237">
        <f>IF(COUNT(C32:J32) &gt; 2, SUM(C32:J32)-MIN(C32:J32)-SMALL(C32:J32,2), SUM(C32:J32))</f>
        <v>22.5</v>
      </c>
      <c r="AA26" s="237">
        <f>IF(COUNT(C32:K32) &gt; 2, SUM(C32:K32)-MIN(C32:K32)-SMALL(C32:K32,2), SUM(C32:K32))</f>
        <v>25.5</v>
      </c>
      <c r="AB26" s="237">
        <f>IF(COUNT(C32:L32) &gt; 2, SUM(C32:L32)-MIN(C32:L32)-SMALL(C32:L32,2), SUM(C32:L32))</f>
        <v>25.5</v>
      </c>
    </row>
    <row r="27" spans="1:28" x14ac:dyDescent="0.2">
      <c r="A27" s="256"/>
      <c r="B27" s="112" t="s">
        <v>5</v>
      </c>
      <c r="C27" s="108">
        <v>3</v>
      </c>
      <c r="D27" s="108">
        <v>5</v>
      </c>
      <c r="E27" s="108">
        <v>2.5</v>
      </c>
      <c r="F27" s="108">
        <v>0</v>
      </c>
      <c r="G27" s="108">
        <v>4.5</v>
      </c>
      <c r="H27" s="108">
        <v>4</v>
      </c>
      <c r="I27" s="108">
        <v>5</v>
      </c>
      <c r="J27" s="108">
        <v>5.5</v>
      </c>
      <c r="K27" s="108">
        <v>2</v>
      </c>
      <c r="L27" s="108">
        <v>4.5</v>
      </c>
      <c r="M27" s="109"/>
      <c r="N27" s="109"/>
      <c r="O27" s="110">
        <f>IF(COUNT(C27:L27) &gt; 2, SUM(C27:L27)-MIN(C27:L27)-SMALL(C27:L27,2), SUM(C27:L27))</f>
        <v>34</v>
      </c>
      <c r="P27" s="115" t="s">
        <v>57</v>
      </c>
      <c r="R27" s="245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</row>
    <row r="28" spans="1:28" x14ac:dyDescent="0.2">
      <c r="A28" s="256"/>
      <c r="B28" s="112" t="s">
        <v>6</v>
      </c>
      <c r="C28" s="36"/>
      <c r="D28" s="36">
        <v>60</v>
      </c>
      <c r="E28" s="36"/>
      <c r="F28" s="36"/>
      <c r="G28" s="36">
        <v>40</v>
      </c>
      <c r="H28" s="36">
        <v>20</v>
      </c>
      <c r="I28" s="36">
        <v>60</v>
      </c>
      <c r="J28" s="36">
        <v>80</v>
      </c>
      <c r="K28" s="36"/>
      <c r="L28" s="36">
        <v>40</v>
      </c>
      <c r="M28" s="59">
        <v>150</v>
      </c>
      <c r="N28" s="59"/>
      <c r="O28" s="100">
        <f>SUM(C28:M28)</f>
        <v>450</v>
      </c>
      <c r="P28" s="115" t="s">
        <v>48</v>
      </c>
      <c r="R28" s="245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</row>
    <row r="29" spans="1:28" x14ac:dyDescent="0.2">
      <c r="A29" s="257"/>
      <c r="B29" s="116" t="s">
        <v>45</v>
      </c>
      <c r="C29" s="117">
        <f t="shared" ref="C29:L29" si="4">RANK(S22,S6:S53,0)</f>
        <v>6</v>
      </c>
      <c r="D29" s="117">
        <f t="shared" si="4"/>
        <v>1</v>
      </c>
      <c r="E29" s="117">
        <f t="shared" si="4"/>
        <v>4</v>
      </c>
      <c r="F29" s="117">
        <f t="shared" si="4"/>
        <v>6</v>
      </c>
      <c r="G29" s="117">
        <f t="shared" si="4"/>
        <v>4</v>
      </c>
      <c r="H29" s="117">
        <f t="shared" si="4"/>
        <v>4</v>
      </c>
      <c r="I29" s="117">
        <f t="shared" si="4"/>
        <v>4</v>
      </c>
      <c r="J29" s="117">
        <f t="shared" si="4"/>
        <v>2</v>
      </c>
      <c r="K29" s="117">
        <f t="shared" si="4"/>
        <v>2</v>
      </c>
      <c r="L29" s="117">
        <f t="shared" si="4"/>
        <v>2</v>
      </c>
      <c r="M29" s="118"/>
      <c r="N29" s="118"/>
      <c r="O29" s="110">
        <f>IF(O27&gt;0, O27*243.903, "0")</f>
        <v>8292.7019999999993</v>
      </c>
      <c r="P29" s="119" t="s">
        <v>49</v>
      </c>
      <c r="R29" s="246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</row>
    <row r="30" spans="1:28" ht="4.5" customHeight="1" x14ac:dyDescent="0.2">
      <c r="A30" s="120"/>
      <c r="B30" s="121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33"/>
      <c r="P30" s="123"/>
      <c r="R30" s="282" t="s">
        <v>175</v>
      </c>
      <c r="S30" s="236">
        <f>IF(COUNT(C37:C37) &gt; 2, SUM(C37:C37)-MIN(C37:C37)-SMALL(C37:C37,2), SUM(C37:C37))</f>
        <v>1.5</v>
      </c>
      <c r="T30" s="237">
        <f>IF(COUNT(C37:D37) &gt; 2, SUM(C37:D37)-MIN(C37:D37)-SMALL(C37:D37,2), SUM(C37:D37))</f>
        <v>5.5</v>
      </c>
      <c r="U30" s="237">
        <f>IF(COUNT(C37:E37) &gt; 2, SUM(C37:E37)-MIN(C37:E37)-SMALL(C37:E37,2), SUM(C37:E37))</f>
        <v>4</v>
      </c>
      <c r="V30" s="237">
        <f>IF(COUNT(C37:F37) &gt; 2, SUM(C37:F37)-MIN(C37:F37)-SMALL(C37:F37,2), SUM(C37:F37))</f>
        <v>7</v>
      </c>
      <c r="W30" s="237">
        <f>IF(COUNT(C37:G37) &gt; 2, SUM(C37:G37)-MIN(C37:G37)-SMALL(C37:G37,2), SUM(C37:G37))</f>
        <v>8.5</v>
      </c>
      <c r="X30" s="237">
        <f>IF(COUNT(C37:H37) &gt; 2, SUM(C37:H37)-MIN(C37:H37)-SMALL(C37:H37,2), SUM(C37:H37))</f>
        <v>10</v>
      </c>
      <c r="Y30" s="237">
        <f>IF(COUNT(C37:I37) &gt; 2, SUM(C37:I37)-MIN(C37:I37)-SMALL(C37:I37,2), SUM(C37:I37))</f>
        <v>12.5</v>
      </c>
      <c r="Z30" s="237">
        <f>IF(COUNT(C37:J37) &gt; 2, SUM(C37:J37)-MIN(C37:J37)-SMALL(C37:J37,2), SUM(C37:J37))</f>
        <v>13.5</v>
      </c>
      <c r="AA30" s="237">
        <f>IF(COUNT(C37:K37) &gt; 2, SUM(C37:K37)-MIN(C37:K37)-SMALL(C37:K37,2), SUM(C37:K37))</f>
        <v>18.5</v>
      </c>
      <c r="AB30" s="237">
        <f>IF(COUNT(C37:L37) &gt; 2, SUM(C37:L37)-MIN(C37:L37)-SMALL(C37:L37,2), SUM(C37:L37))</f>
        <v>22</v>
      </c>
    </row>
    <row r="31" spans="1:28" x14ac:dyDescent="0.2">
      <c r="A31" s="252" t="s">
        <v>52</v>
      </c>
      <c r="B31" s="124" t="s">
        <v>4</v>
      </c>
      <c r="C31" s="125">
        <v>4</v>
      </c>
      <c r="D31" s="125">
        <v>0</v>
      </c>
      <c r="E31" s="125">
        <v>2</v>
      </c>
      <c r="F31" s="125">
        <v>6</v>
      </c>
      <c r="G31" s="125">
        <v>9</v>
      </c>
      <c r="H31" s="125">
        <v>8</v>
      </c>
      <c r="I31" s="125">
        <v>5</v>
      </c>
      <c r="J31" s="125">
        <v>2</v>
      </c>
      <c r="K31" s="125">
        <v>6</v>
      </c>
      <c r="L31" s="125"/>
      <c r="M31" s="109"/>
      <c r="N31" s="125"/>
      <c r="O31" s="126">
        <f>SUM(C32:L32)</f>
        <v>27</v>
      </c>
      <c r="P31" s="127" t="s">
        <v>46</v>
      </c>
      <c r="R31" s="283"/>
      <c r="S31" s="236"/>
      <c r="T31" s="238"/>
      <c r="U31" s="238"/>
      <c r="V31" s="238"/>
      <c r="W31" s="238"/>
      <c r="X31" s="238"/>
      <c r="Y31" s="238"/>
      <c r="Z31" s="238"/>
      <c r="AA31" s="238"/>
      <c r="AB31" s="238"/>
    </row>
    <row r="32" spans="1:28" x14ac:dyDescent="0.2">
      <c r="A32" s="253"/>
      <c r="B32" s="128" t="s">
        <v>5</v>
      </c>
      <c r="C32" s="125">
        <v>4</v>
      </c>
      <c r="D32" s="125">
        <v>0</v>
      </c>
      <c r="E32" s="125">
        <v>5</v>
      </c>
      <c r="F32" s="125">
        <v>3</v>
      </c>
      <c r="G32" s="125">
        <v>1.5</v>
      </c>
      <c r="H32" s="125">
        <v>2</v>
      </c>
      <c r="I32" s="125">
        <v>3.5</v>
      </c>
      <c r="J32" s="125">
        <v>5</v>
      </c>
      <c r="K32" s="125">
        <v>3</v>
      </c>
      <c r="L32" s="125"/>
      <c r="M32" s="109"/>
      <c r="N32" s="109"/>
      <c r="O32" s="126">
        <f>IF(COUNT(C32:L32) &gt; 2, SUM(C32:L32)-MIN(C32:L32)-SMALL(C32:L32,2), SUM(C32:L32))</f>
        <v>25.5</v>
      </c>
      <c r="P32" s="129" t="s">
        <v>57</v>
      </c>
      <c r="R32" s="283"/>
      <c r="S32" s="236"/>
      <c r="T32" s="238"/>
      <c r="U32" s="238"/>
      <c r="V32" s="238"/>
      <c r="W32" s="238"/>
      <c r="X32" s="238"/>
      <c r="Y32" s="238"/>
      <c r="Z32" s="238"/>
      <c r="AA32" s="238"/>
      <c r="AB32" s="238"/>
    </row>
    <row r="33" spans="1:28" x14ac:dyDescent="0.2">
      <c r="A33" s="253"/>
      <c r="B33" s="128" t="s">
        <v>6</v>
      </c>
      <c r="C33" s="26">
        <v>20</v>
      </c>
      <c r="D33" s="26"/>
      <c r="E33" s="26">
        <v>60</v>
      </c>
      <c r="F33" s="26"/>
      <c r="G33" s="26"/>
      <c r="H33" s="26"/>
      <c r="I33" s="26"/>
      <c r="J33" s="26">
        <v>60</v>
      </c>
      <c r="K33" s="26"/>
      <c r="L33" s="26"/>
      <c r="M33" s="38"/>
      <c r="N33" s="38"/>
      <c r="O33" s="99">
        <f>SUM(C33:M33)</f>
        <v>140</v>
      </c>
      <c r="P33" s="129" t="s">
        <v>48</v>
      </c>
      <c r="R33" s="284"/>
      <c r="S33" s="236"/>
      <c r="T33" s="239"/>
      <c r="U33" s="239"/>
      <c r="V33" s="239"/>
      <c r="W33" s="239"/>
      <c r="X33" s="239"/>
      <c r="Y33" s="239"/>
      <c r="Z33" s="239"/>
      <c r="AA33" s="239"/>
      <c r="AB33" s="239"/>
    </row>
    <row r="34" spans="1:28" x14ac:dyDescent="0.2">
      <c r="A34" s="254"/>
      <c r="B34" s="130" t="s">
        <v>45</v>
      </c>
      <c r="C34" s="131">
        <f t="shared" ref="C34:L34" si="5">RANK(S26,S6:S53,0)</f>
        <v>4</v>
      </c>
      <c r="D34" s="131">
        <f t="shared" si="5"/>
        <v>9</v>
      </c>
      <c r="E34" s="131">
        <f t="shared" si="5"/>
        <v>4</v>
      </c>
      <c r="F34" s="131">
        <f t="shared" si="5"/>
        <v>4</v>
      </c>
      <c r="G34" s="131">
        <f t="shared" si="5"/>
        <v>7</v>
      </c>
      <c r="H34" s="131">
        <f t="shared" si="5"/>
        <v>7</v>
      </c>
      <c r="I34" s="131">
        <f t="shared" si="5"/>
        <v>7</v>
      </c>
      <c r="J34" s="131">
        <f t="shared" si="5"/>
        <v>6</v>
      </c>
      <c r="K34" s="131">
        <f t="shared" si="5"/>
        <v>6</v>
      </c>
      <c r="L34" s="131">
        <f t="shared" si="5"/>
        <v>8</v>
      </c>
      <c r="M34" s="118"/>
      <c r="N34" s="118"/>
      <c r="O34" s="126">
        <f>IF(O32&gt;0, O32*243.903, "0")</f>
        <v>6219.5264999999999</v>
      </c>
      <c r="P34" s="132" t="s">
        <v>49</v>
      </c>
      <c r="R34" s="244" t="s">
        <v>90</v>
      </c>
      <c r="S34" s="236">
        <f>IF(COUNT(C42:C42) &gt; 2, SUM(C42:C42)-MIN(C42:C42)-SMALL(C42:C42,2), SUM(C42:C42))</f>
        <v>3.5</v>
      </c>
      <c r="T34" s="237">
        <f>IF(COUNT(C42:D42) &gt; 2, SUM(C42:D42)-MIN(C42:D42)-SMALL(C42:D42,2), SUM(C42:D42))</f>
        <v>8</v>
      </c>
      <c r="U34" s="237">
        <f>IF(COUNT(C42:E42) &gt; 2, SUM(C42:E42)-MIN(C42:E42)-SMALL(C42:E42,2), SUM(C42:E42))</f>
        <v>4.5</v>
      </c>
      <c r="V34" s="237">
        <f>IF(COUNT(C42:F42) &gt; 2, SUM(C42:F42)-MIN(C42:F42)-SMALL(C42:F42,2), SUM(C42:F42))</f>
        <v>10</v>
      </c>
      <c r="W34" s="237">
        <f>IF(COUNT(C42:G42) &gt; 2, SUM(C42:G42)-MIN(C42:G42)-SMALL(C42:G42,2), SUM(C42:G42))</f>
        <v>15</v>
      </c>
      <c r="X34" s="237">
        <f>IF(COUNT(C42:H42) &gt; 2, SUM(C42:H42)-MIN(C42:H42)-SMALL(C42:H42,2), SUM(C42:H42))</f>
        <v>18.5</v>
      </c>
      <c r="Y34" s="237">
        <f>IF(COUNT(C42:I42) &gt; 2, SUM(C42:I42)-MIN(C42:I42)-SMALL(C42:I42,2), SUM(C42:I42))</f>
        <v>22</v>
      </c>
      <c r="Z34" s="237">
        <f>IF(COUNT(C42:J42) &gt; 2, SUM(C42:J42)-MIN(C42:J42)-SMALL(C42:J42,2), SUM(C42:J42))</f>
        <v>24.5</v>
      </c>
      <c r="AA34" s="237">
        <f>IF(COUNT(C42:K42) &gt; 2, SUM(C42:K42)-MIN(C42:K42)-SMALL(C42:K42,2), SUM(C42:K42))</f>
        <v>28</v>
      </c>
      <c r="AB34" s="237">
        <f>IF(COUNT(C42:L42) &gt; 2, SUM(C42:L42)-MIN(C42:L42)-SMALL(C42:L42,2), SUM(C42:L42))</f>
        <v>33</v>
      </c>
    </row>
    <row r="35" spans="1:28" ht="4.5" customHeight="1" x14ac:dyDescent="0.2">
      <c r="A35" s="120"/>
      <c r="B35" s="121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33"/>
      <c r="P35" s="123"/>
      <c r="R35" s="245"/>
      <c r="S35" s="236"/>
      <c r="T35" s="238"/>
      <c r="U35" s="238"/>
      <c r="V35" s="238"/>
      <c r="W35" s="238"/>
      <c r="X35" s="238"/>
      <c r="Y35" s="238"/>
      <c r="Z35" s="238"/>
      <c r="AA35" s="238"/>
      <c r="AB35" s="238"/>
    </row>
    <row r="36" spans="1:28" x14ac:dyDescent="0.2">
      <c r="A36" s="255" t="s">
        <v>108</v>
      </c>
      <c r="B36" s="107" t="s">
        <v>4</v>
      </c>
      <c r="C36" s="108">
        <v>9</v>
      </c>
      <c r="D36" s="108">
        <v>4</v>
      </c>
      <c r="E36" s="108">
        <v>6</v>
      </c>
      <c r="F36" s="108">
        <v>10</v>
      </c>
      <c r="G36" s="108">
        <v>10</v>
      </c>
      <c r="H36" s="108">
        <v>9</v>
      </c>
      <c r="I36" s="108">
        <v>7</v>
      </c>
      <c r="J36" s="108">
        <v>0</v>
      </c>
      <c r="K36" s="108">
        <v>2</v>
      </c>
      <c r="L36" s="108">
        <v>5</v>
      </c>
      <c r="M36" s="109"/>
      <c r="N36" s="108"/>
      <c r="O36" s="110">
        <f>SUM(C37:L37)</f>
        <v>23</v>
      </c>
      <c r="P36" s="111" t="s">
        <v>46</v>
      </c>
      <c r="R36" s="245"/>
      <c r="S36" s="236"/>
      <c r="T36" s="238"/>
      <c r="U36" s="238"/>
      <c r="V36" s="238"/>
      <c r="W36" s="238"/>
      <c r="X36" s="238"/>
      <c r="Y36" s="238"/>
      <c r="Z36" s="238"/>
      <c r="AA36" s="238"/>
      <c r="AB36" s="238"/>
    </row>
    <row r="37" spans="1:28" x14ac:dyDescent="0.2">
      <c r="A37" s="256"/>
      <c r="B37" s="112" t="s">
        <v>5</v>
      </c>
      <c r="C37" s="113">
        <v>1.5</v>
      </c>
      <c r="D37" s="113">
        <v>4</v>
      </c>
      <c r="E37" s="113">
        <v>3</v>
      </c>
      <c r="F37" s="113">
        <v>1</v>
      </c>
      <c r="G37" s="113">
        <v>1</v>
      </c>
      <c r="H37" s="113">
        <v>1.5</v>
      </c>
      <c r="I37" s="113">
        <v>2.5</v>
      </c>
      <c r="J37" s="113">
        <v>0</v>
      </c>
      <c r="K37" s="113">
        <v>5</v>
      </c>
      <c r="L37" s="113">
        <v>3.5</v>
      </c>
      <c r="M37" s="114"/>
      <c r="N37" s="114"/>
      <c r="O37" s="110">
        <f>IF(COUNT(C37:L37) &gt; 2, SUM(C37:L37)-MIN(C37:L37)-SMALL(C37:L37,2), SUM(C37:L37))</f>
        <v>22</v>
      </c>
      <c r="P37" s="115" t="s">
        <v>57</v>
      </c>
      <c r="R37" s="246"/>
      <c r="S37" s="236"/>
      <c r="T37" s="239"/>
      <c r="U37" s="239"/>
      <c r="V37" s="239"/>
      <c r="W37" s="239"/>
      <c r="X37" s="239"/>
      <c r="Y37" s="239"/>
      <c r="Z37" s="239"/>
      <c r="AA37" s="239"/>
      <c r="AB37" s="239"/>
    </row>
    <row r="38" spans="1:28" x14ac:dyDescent="0.2">
      <c r="A38" s="256"/>
      <c r="B38" s="112" t="s">
        <v>6</v>
      </c>
      <c r="C38" s="36"/>
      <c r="D38" s="36">
        <v>20</v>
      </c>
      <c r="E38" s="36"/>
      <c r="F38" s="36"/>
      <c r="G38" s="36"/>
      <c r="H38" s="36"/>
      <c r="I38" s="36"/>
      <c r="J38" s="36"/>
      <c r="K38" s="36">
        <v>60</v>
      </c>
      <c r="L38" s="36"/>
      <c r="M38" s="59"/>
      <c r="N38" s="59"/>
      <c r="O38" s="100">
        <f>SUM(C38:M38)</f>
        <v>80</v>
      </c>
      <c r="P38" s="115" t="s">
        <v>48</v>
      </c>
      <c r="R38" s="278" t="s">
        <v>19</v>
      </c>
      <c r="S38" s="236">
        <f>IF(COUNT(C47:C47) &gt; 2, SUM(C47:C47)-MIN(C47:C47)-SMALL(C47:C47,2), SUM(C47:C47))</f>
        <v>5</v>
      </c>
      <c r="T38" s="237">
        <f>IF(COUNT(C47:D47) &gt; 2, SUM(C47:D47)-MIN(C47:D47)-SMALL(C47:D47,2), SUM(C47:D47))</f>
        <v>7</v>
      </c>
      <c r="U38" s="237">
        <f>IF(COUNT(C47:E47) &gt; 2, SUM(C47:E47)-MIN(C47:E47)-SMALL(C47:E47,2), SUM(C47:E47))</f>
        <v>5.5</v>
      </c>
      <c r="V38" s="237">
        <f>IF(COUNT(C47:F47) &gt; 2, SUM(C47:F47)-MIN(C47:F47)-SMALL(C47:F47,2), SUM(C47:F47))</f>
        <v>10.5</v>
      </c>
      <c r="W38" s="237">
        <f>IF(COUNT(C47:G47) &gt; 2, SUM(C47:G47)-MIN(C47:G47)-SMALL(C47:G47,2), SUM(C47:G47))</f>
        <v>15.5</v>
      </c>
      <c r="X38" s="237">
        <f>IF(COUNT(C47:H47) &gt; 2, SUM(C47:H47)-MIN(C47:H47)-SMALL(C47:H47,2), SUM(C47:H47))</f>
        <v>20</v>
      </c>
      <c r="Y38" s="237">
        <f>IF(COUNT(C47:I47) &gt; 2, SUM(C47:I47)-MIN(C47:I47)-SMALL(C47:I47,2), SUM(C47:I47))</f>
        <v>24</v>
      </c>
      <c r="Z38" s="237">
        <f>IF(COUNT(C47:J47) &gt; 2, SUM(C47:J47)-MIN(C47:J47)-SMALL(C47:J47,2), SUM(C47:J47))</f>
        <v>28.5</v>
      </c>
      <c r="AA38" s="237">
        <f>IF(COUNT(C47:K47) &gt; 2, SUM(C47:K47)-MIN(C47:K47)-SMALL(C47:K47,2), SUM(C47:K47))</f>
        <v>33</v>
      </c>
      <c r="AB38" s="237">
        <f>IF(COUNT(C47:L47) &gt; 2, SUM(C47:L47)-MIN(C47:L47)-SMALL(C47:L47,2), SUM(C47:L47))</f>
        <v>37</v>
      </c>
    </row>
    <row r="39" spans="1:28" x14ac:dyDescent="0.2">
      <c r="A39" s="257"/>
      <c r="B39" s="116" t="s">
        <v>45</v>
      </c>
      <c r="C39" s="117">
        <f t="shared" ref="C39:L39" si="6">RANK(S30,S6:S53,0)</f>
        <v>9</v>
      </c>
      <c r="D39" s="117">
        <f t="shared" si="6"/>
        <v>8</v>
      </c>
      <c r="E39" s="117">
        <f t="shared" si="6"/>
        <v>8</v>
      </c>
      <c r="F39" s="117">
        <f t="shared" si="6"/>
        <v>9</v>
      </c>
      <c r="G39" s="117">
        <f t="shared" si="6"/>
        <v>10</v>
      </c>
      <c r="H39" s="117">
        <f t="shared" si="6"/>
        <v>11</v>
      </c>
      <c r="I39" s="117">
        <f t="shared" si="6"/>
        <v>10</v>
      </c>
      <c r="J39" s="117">
        <f t="shared" si="6"/>
        <v>10</v>
      </c>
      <c r="K39" s="117">
        <f t="shared" si="6"/>
        <v>10</v>
      </c>
      <c r="L39" s="117">
        <f t="shared" si="6"/>
        <v>10</v>
      </c>
      <c r="M39" s="118"/>
      <c r="N39" s="118"/>
      <c r="O39" s="110">
        <f>IF(O37&gt;0, O37*243.903, "0")</f>
        <v>5365.866</v>
      </c>
      <c r="P39" s="119" t="s">
        <v>49</v>
      </c>
      <c r="R39" s="279"/>
      <c r="S39" s="236"/>
      <c r="T39" s="238"/>
      <c r="U39" s="238"/>
      <c r="V39" s="238"/>
      <c r="W39" s="238"/>
      <c r="X39" s="238"/>
      <c r="Y39" s="238"/>
      <c r="Z39" s="238"/>
      <c r="AA39" s="238"/>
      <c r="AB39" s="238"/>
    </row>
    <row r="40" spans="1:28" ht="4.5" customHeight="1" x14ac:dyDescent="0.2">
      <c r="A40" s="120"/>
      <c r="B40" s="121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33"/>
      <c r="P40" s="123"/>
      <c r="R40" s="279"/>
      <c r="S40" s="236"/>
      <c r="T40" s="238"/>
      <c r="U40" s="238"/>
      <c r="V40" s="238"/>
      <c r="W40" s="238"/>
      <c r="X40" s="238"/>
      <c r="Y40" s="238"/>
      <c r="Z40" s="238"/>
      <c r="AA40" s="238"/>
      <c r="AB40" s="238"/>
    </row>
    <row r="41" spans="1:28" x14ac:dyDescent="0.2">
      <c r="A41" s="252" t="s">
        <v>90</v>
      </c>
      <c r="B41" s="124" t="s">
        <v>4</v>
      </c>
      <c r="C41" s="125">
        <v>5</v>
      </c>
      <c r="D41" s="125">
        <v>3</v>
      </c>
      <c r="E41" s="125">
        <v>10</v>
      </c>
      <c r="F41" s="125">
        <v>1</v>
      </c>
      <c r="G41" s="125">
        <v>2</v>
      </c>
      <c r="H41" s="125">
        <v>5</v>
      </c>
      <c r="I41" s="125">
        <v>9</v>
      </c>
      <c r="J41" s="125">
        <v>7</v>
      </c>
      <c r="K41" s="125">
        <v>5</v>
      </c>
      <c r="L41" s="125">
        <v>2</v>
      </c>
      <c r="M41" s="109"/>
      <c r="N41" s="125"/>
      <c r="O41" s="126">
        <f>SUM(C42:L42)</f>
        <v>35.5</v>
      </c>
      <c r="P41" s="127" t="s">
        <v>46</v>
      </c>
      <c r="R41" s="280"/>
      <c r="S41" s="236"/>
      <c r="T41" s="239"/>
      <c r="U41" s="239"/>
      <c r="V41" s="239"/>
      <c r="W41" s="239"/>
      <c r="X41" s="239"/>
      <c r="Y41" s="239"/>
      <c r="Z41" s="239"/>
      <c r="AA41" s="239"/>
      <c r="AB41" s="239"/>
    </row>
    <row r="42" spans="1:28" x14ac:dyDescent="0.2">
      <c r="A42" s="253"/>
      <c r="B42" s="128" t="s">
        <v>5</v>
      </c>
      <c r="C42" s="125">
        <v>3.5</v>
      </c>
      <c r="D42" s="125">
        <v>4.5</v>
      </c>
      <c r="E42" s="125">
        <v>1</v>
      </c>
      <c r="F42" s="125">
        <v>5.5</v>
      </c>
      <c r="G42" s="125">
        <v>5</v>
      </c>
      <c r="H42" s="125">
        <v>3.5</v>
      </c>
      <c r="I42" s="125">
        <v>1.5</v>
      </c>
      <c r="J42" s="125">
        <v>2.5</v>
      </c>
      <c r="K42" s="125">
        <v>3.5</v>
      </c>
      <c r="L42" s="125">
        <v>5</v>
      </c>
      <c r="M42" s="109"/>
      <c r="N42" s="109"/>
      <c r="O42" s="126">
        <f>IF(COUNT(C42:L42) &gt; 2, SUM(C42:L42)-MIN(C42:L42)-SMALL(C42:L42,2), SUM(C42:L42))</f>
        <v>33</v>
      </c>
      <c r="P42" s="129" t="s">
        <v>57</v>
      </c>
      <c r="R42" s="244" t="s">
        <v>17</v>
      </c>
      <c r="S42" s="236">
        <f>IF(COUNT(C52:C52) &gt; 2, SUM(C52:C52)-MIN(C52:C52)-SMALL(C52:C52,2), SUM(C52:C52))</f>
        <v>0.5</v>
      </c>
      <c r="T42" s="237">
        <f>IF(COUNT(C52:D52) &gt; 2, SUM(C52:D52)-MIN(C52:D52)-SMALL(C52:D52,2), SUM(C52:D52))</f>
        <v>6</v>
      </c>
      <c r="U42" s="237">
        <f>IF(COUNT(C52:E52) &gt; 2, SUM(C52:E52)-MIN(C52:E52)-SMALL(C52:E52,2), SUM(C52:E52))</f>
        <v>5.5</v>
      </c>
      <c r="V42" s="237">
        <f>IF(COUNT(C52:F52) &gt; 2, SUM(C52:F52)-MIN(C52:F52)-SMALL(C52:F52,2), SUM(C52:F52))</f>
        <v>8</v>
      </c>
      <c r="W42" s="237">
        <f>IF(COUNT(C52:G52) &gt; 2, SUM(C52:G52)-MIN(C52:G52)-SMALL(C52:G52,2), SUM(C52:G52))</f>
        <v>13.5</v>
      </c>
      <c r="X42" s="237">
        <f>IF(COUNT(C52:H52) &gt; 2, SUM(C52:H52)-MIN(C52:H52)-SMALL(C52:H52,2), SUM(C52:H52))</f>
        <v>16.5</v>
      </c>
      <c r="Y42" s="237">
        <f>IF(COUNT(C52:I52) &gt; 2, SUM(C52:I52)-MIN(C52:I52)-SMALL(C52:I52,2), SUM(C52:I52))</f>
        <v>22</v>
      </c>
      <c r="Z42" s="237">
        <f>IF(COUNT(C52:J52) &gt; 2, SUM(C52:J52)-MIN(C52:J52)-SMALL(C52:J52,2), SUM(C52:J52))</f>
        <v>24</v>
      </c>
      <c r="AA42" s="237">
        <f>IF(COUNT(C52:K52) &gt; 2, SUM(C52:K52)-MIN(C52:K52)-SMALL(C52:K52,2), SUM(C52:K52))</f>
        <v>29.5</v>
      </c>
      <c r="AB42" s="237">
        <f>IF(COUNT(C52:L52) &gt; 2, SUM(C52:L52)-MIN(C52:L52)-SMALL(C52:L52,2), SUM(C52:L52))</f>
        <v>31.5</v>
      </c>
    </row>
    <row r="43" spans="1:28" x14ac:dyDescent="0.2">
      <c r="A43" s="253"/>
      <c r="B43" s="128" t="s">
        <v>6</v>
      </c>
      <c r="C43" s="26"/>
      <c r="D43" s="26">
        <v>40</v>
      </c>
      <c r="E43" s="26"/>
      <c r="F43" s="26">
        <v>80</v>
      </c>
      <c r="G43" s="26">
        <v>60</v>
      </c>
      <c r="H43" s="26"/>
      <c r="I43" s="26"/>
      <c r="J43" s="26"/>
      <c r="K43" s="26"/>
      <c r="L43" s="26">
        <v>60</v>
      </c>
      <c r="M43" s="38">
        <v>120</v>
      </c>
      <c r="N43" s="38"/>
      <c r="O43" s="99">
        <f>SUM(C43:M43)</f>
        <v>360</v>
      </c>
      <c r="P43" s="129" t="s">
        <v>48</v>
      </c>
      <c r="R43" s="245"/>
      <c r="S43" s="236"/>
      <c r="T43" s="238"/>
      <c r="U43" s="238"/>
      <c r="V43" s="238"/>
      <c r="W43" s="238"/>
      <c r="X43" s="238"/>
      <c r="Y43" s="238"/>
      <c r="Z43" s="238"/>
      <c r="AA43" s="238"/>
      <c r="AB43" s="238"/>
    </row>
    <row r="44" spans="1:28" x14ac:dyDescent="0.2">
      <c r="A44" s="254"/>
      <c r="B44" s="130" t="s">
        <v>45</v>
      </c>
      <c r="C44" s="131">
        <f t="shared" ref="C44:L44" si="7">RANK(S34,S6:S53,0)</f>
        <v>5</v>
      </c>
      <c r="D44" s="131">
        <f t="shared" si="7"/>
        <v>1</v>
      </c>
      <c r="E44" s="131">
        <f t="shared" si="7"/>
        <v>6</v>
      </c>
      <c r="F44" s="131">
        <f t="shared" si="7"/>
        <v>2</v>
      </c>
      <c r="G44" s="131">
        <f t="shared" si="7"/>
        <v>2</v>
      </c>
      <c r="H44" s="131">
        <f t="shared" si="7"/>
        <v>2</v>
      </c>
      <c r="I44" s="131">
        <f t="shared" si="7"/>
        <v>2</v>
      </c>
      <c r="J44" s="131">
        <f t="shared" si="7"/>
        <v>3</v>
      </c>
      <c r="K44" s="131">
        <f t="shared" si="7"/>
        <v>4</v>
      </c>
      <c r="L44" s="131">
        <f t="shared" si="7"/>
        <v>3</v>
      </c>
      <c r="M44" s="118"/>
      <c r="N44" s="118"/>
      <c r="O44" s="126">
        <f>IF(O42&gt;0, O42*243.903, "0")</f>
        <v>8048.799</v>
      </c>
      <c r="P44" s="132" t="s">
        <v>49</v>
      </c>
      <c r="R44" s="245"/>
      <c r="S44" s="236"/>
      <c r="T44" s="238"/>
      <c r="U44" s="238"/>
      <c r="V44" s="238"/>
      <c r="W44" s="238"/>
      <c r="X44" s="238"/>
      <c r="Y44" s="238"/>
      <c r="Z44" s="238"/>
      <c r="AA44" s="238"/>
      <c r="AB44" s="238"/>
    </row>
    <row r="45" spans="1:28" ht="4.5" customHeight="1" x14ac:dyDescent="0.2">
      <c r="A45" s="122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33"/>
      <c r="P45" s="122"/>
      <c r="R45" s="246"/>
      <c r="S45" s="236"/>
      <c r="T45" s="239"/>
      <c r="U45" s="239"/>
      <c r="V45" s="239"/>
      <c r="W45" s="239"/>
      <c r="X45" s="239"/>
      <c r="Y45" s="239"/>
      <c r="Z45" s="239"/>
      <c r="AA45" s="239"/>
      <c r="AB45" s="239"/>
    </row>
    <row r="46" spans="1:28" x14ac:dyDescent="0.2">
      <c r="A46" s="267" t="s">
        <v>19</v>
      </c>
      <c r="B46" s="107" t="s">
        <v>4</v>
      </c>
      <c r="C46" s="117">
        <v>2</v>
      </c>
      <c r="D46" s="117">
        <v>8</v>
      </c>
      <c r="E46" s="117">
        <v>1</v>
      </c>
      <c r="F46" s="117">
        <v>2</v>
      </c>
      <c r="G46" s="117">
        <v>11</v>
      </c>
      <c r="H46" s="117">
        <v>3</v>
      </c>
      <c r="I46" s="117">
        <v>4</v>
      </c>
      <c r="J46" s="117">
        <v>3</v>
      </c>
      <c r="K46" s="117">
        <v>3</v>
      </c>
      <c r="L46" s="117">
        <v>4</v>
      </c>
      <c r="M46" s="118"/>
      <c r="N46" s="117"/>
      <c r="O46" s="110">
        <f>SUM(C47:L47)</f>
        <v>39.5</v>
      </c>
      <c r="P46" s="111" t="s">
        <v>46</v>
      </c>
      <c r="R46" s="282" t="s">
        <v>159</v>
      </c>
      <c r="S46" s="236">
        <f>IF(COUNT(C57:C57) &gt; 2, SUM(C57:C57)-MIN(C57:C57)-SMALL(C57:C57,2), SUM(C57:C57))</f>
        <v>2.5</v>
      </c>
      <c r="T46" s="237">
        <f>IF(COUNT(C57:D57) &gt; 2, SUM(C57:D57)-MIN(C57:D57)-SMALL(C57:D57,2), SUM(C57:D57))</f>
        <v>6</v>
      </c>
      <c r="U46" s="237">
        <f>IF(COUNT(C57:E57) &gt; 2, SUM(C57:E57)-MIN(C57:E57)-SMALL(C57:E57,2), SUM(C57:E57))</f>
        <v>3.5</v>
      </c>
      <c r="V46" s="237">
        <f>IF(COUNT(C57:F57) &gt; 2, SUM(C57:F57)-MIN(C57:F57)-SMALL(C57:F57,2), SUM(C57:F57))</f>
        <v>7</v>
      </c>
      <c r="W46" s="237">
        <f>IF(COUNT(C57:G57) &gt; 2, SUM(C57:G57)-MIN(C57:G57)-SMALL(C57:G57,2), SUM(C57:G57))</f>
        <v>10.5</v>
      </c>
      <c r="X46" s="237">
        <f>IF(COUNT(C57:H57) &gt; 2, SUM(C57:H57)-MIN(C57:H57)-SMALL(C57:H57,2), SUM(C57:H57))</f>
        <v>13</v>
      </c>
      <c r="Y46" s="237">
        <f>IF(COUNT(C57:I57) &gt; 2, SUM(C57:I57)-MIN(C57:I57)-SMALL(C57:I57,2), SUM(C57:I57))</f>
        <v>17.5</v>
      </c>
      <c r="Z46" s="237">
        <f>IF(COUNT(C57:J57) &gt; 2, SUM(C57:J57)-MIN(C57:J57)-SMALL(C57:J57,2), SUM(C57:J57))</f>
        <v>20.5</v>
      </c>
      <c r="AA46" s="237">
        <f>IF(COUNT(C57:K57) &gt; 2, SUM(C57:K57)-MIN(C57:K57)-SMALL(C57:K57,2), SUM(C57:K57))</f>
        <v>22</v>
      </c>
      <c r="AB46" s="237">
        <f>IF(COUNT(C57:L57) &gt; 2, SUM(C57:L57)-MIN(C57:L57)-SMALL(C57:L57,2), SUM(C57:L57))</f>
        <v>23.5</v>
      </c>
    </row>
    <row r="47" spans="1:28" x14ac:dyDescent="0.2">
      <c r="A47" s="268"/>
      <c r="B47" s="135" t="s">
        <v>5</v>
      </c>
      <c r="C47" s="117">
        <v>5</v>
      </c>
      <c r="D47" s="117">
        <v>2</v>
      </c>
      <c r="E47" s="117">
        <v>5.5</v>
      </c>
      <c r="F47" s="117">
        <v>5</v>
      </c>
      <c r="G47" s="117">
        <v>0.5</v>
      </c>
      <c r="H47" s="117">
        <v>4.5</v>
      </c>
      <c r="I47" s="117">
        <v>4</v>
      </c>
      <c r="J47" s="117">
        <v>4.5</v>
      </c>
      <c r="K47" s="117">
        <v>4.5</v>
      </c>
      <c r="L47" s="117">
        <v>4</v>
      </c>
      <c r="M47" s="118"/>
      <c r="N47" s="118"/>
      <c r="O47" s="110">
        <f>IF(COUNT(C47:L47) &gt; 2, SUM(C47:L47)-MIN(C47:L47)-SMALL(C47:L47,2), SUM(C47:L47))</f>
        <v>37</v>
      </c>
      <c r="P47" s="115" t="s">
        <v>57</v>
      </c>
      <c r="R47" s="283"/>
      <c r="S47" s="236"/>
      <c r="T47" s="238"/>
      <c r="U47" s="238"/>
      <c r="V47" s="238"/>
      <c r="W47" s="238"/>
      <c r="X47" s="238"/>
      <c r="Y47" s="238"/>
      <c r="Z47" s="238"/>
      <c r="AA47" s="238"/>
      <c r="AB47" s="238"/>
    </row>
    <row r="48" spans="1:28" x14ac:dyDescent="0.2">
      <c r="A48" s="268"/>
      <c r="B48" s="135" t="s">
        <v>6</v>
      </c>
      <c r="C48" s="36">
        <v>60</v>
      </c>
      <c r="D48" s="36"/>
      <c r="E48" s="36">
        <v>100</v>
      </c>
      <c r="F48" s="36">
        <v>60</v>
      </c>
      <c r="G48" s="36"/>
      <c r="H48" s="36">
        <v>40</v>
      </c>
      <c r="I48" s="36">
        <v>20</v>
      </c>
      <c r="J48" s="36">
        <v>40</v>
      </c>
      <c r="K48" s="36">
        <v>40</v>
      </c>
      <c r="L48" s="36"/>
      <c r="M48" s="117">
        <v>180</v>
      </c>
      <c r="N48" s="117"/>
      <c r="O48" s="100">
        <f>SUM(C48:M48)</f>
        <v>540</v>
      </c>
      <c r="P48" s="115" t="s">
        <v>48</v>
      </c>
      <c r="R48" s="283"/>
      <c r="S48" s="236"/>
      <c r="T48" s="238"/>
      <c r="U48" s="238"/>
      <c r="V48" s="238"/>
      <c r="W48" s="238"/>
      <c r="X48" s="238"/>
      <c r="Y48" s="238"/>
      <c r="Z48" s="238"/>
      <c r="AA48" s="238"/>
      <c r="AB48" s="238"/>
    </row>
    <row r="49" spans="1:28" x14ac:dyDescent="0.2">
      <c r="A49" s="269"/>
      <c r="B49" s="136" t="s">
        <v>45</v>
      </c>
      <c r="C49" s="117">
        <f t="shared" ref="C49:L49" si="8">RANK(S38,S6:S53,0)</f>
        <v>2</v>
      </c>
      <c r="D49" s="117">
        <f t="shared" si="8"/>
        <v>5</v>
      </c>
      <c r="E49" s="117">
        <f t="shared" si="8"/>
        <v>1</v>
      </c>
      <c r="F49" s="117">
        <f t="shared" si="8"/>
        <v>1</v>
      </c>
      <c r="G49" s="117">
        <f t="shared" si="8"/>
        <v>1</v>
      </c>
      <c r="H49" s="117">
        <f t="shared" si="8"/>
        <v>1</v>
      </c>
      <c r="I49" s="117">
        <f t="shared" si="8"/>
        <v>1</v>
      </c>
      <c r="J49" s="117">
        <f t="shared" si="8"/>
        <v>1</v>
      </c>
      <c r="K49" s="117">
        <f t="shared" si="8"/>
        <v>1</v>
      </c>
      <c r="L49" s="117">
        <f t="shared" si="8"/>
        <v>1</v>
      </c>
      <c r="M49" s="118"/>
      <c r="N49" s="118"/>
      <c r="O49" s="110">
        <f>IF(O47&gt;0, O47*243.903, "0")</f>
        <v>9024.4110000000001</v>
      </c>
      <c r="P49" s="119" t="s">
        <v>49</v>
      </c>
      <c r="R49" s="284"/>
      <c r="S49" s="236"/>
      <c r="T49" s="239"/>
      <c r="U49" s="239"/>
      <c r="V49" s="239"/>
      <c r="W49" s="239"/>
      <c r="X49" s="239"/>
      <c r="Y49" s="239"/>
      <c r="Z49" s="239"/>
      <c r="AA49" s="239"/>
      <c r="AB49" s="239"/>
    </row>
    <row r="50" spans="1:28" ht="4.5" customHeight="1" x14ac:dyDescent="0.2">
      <c r="A50" s="122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33"/>
      <c r="P50" s="122"/>
      <c r="R50" s="244"/>
      <c r="S50" s="236"/>
      <c r="T50" s="237"/>
      <c r="U50" s="237"/>
      <c r="V50" s="237"/>
      <c r="W50" s="237"/>
      <c r="X50" s="237"/>
      <c r="Y50" s="237"/>
      <c r="Z50" s="237"/>
      <c r="AA50" s="237"/>
      <c r="AB50" s="237"/>
    </row>
    <row r="51" spans="1:28" x14ac:dyDescent="0.2">
      <c r="A51" s="252" t="s">
        <v>17</v>
      </c>
      <c r="B51" s="124" t="s">
        <v>4</v>
      </c>
      <c r="C51" s="131">
        <v>11</v>
      </c>
      <c r="D51" s="131">
        <v>1</v>
      </c>
      <c r="E51" s="131">
        <v>8</v>
      </c>
      <c r="F51" s="131">
        <v>7</v>
      </c>
      <c r="G51" s="131">
        <v>1</v>
      </c>
      <c r="H51" s="131">
        <v>6</v>
      </c>
      <c r="I51" s="131">
        <v>1</v>
      </c>
      <c r="J51" s="131">
        <v>8</v>
      </c>
      <c r="K51" s="131">
        <v>1</v>
      </c>
      <c r="L51" s="131">
        <v>8</v>
      </c>
      <c r="M51" s="118"/>
      <c r="N51" s="131"/>
      <c r="O51" s="126">
        <f>SUM(C52:L52)</f>
        <v>34</v>
      </c>
      <c r="P51" s="127" t="s">
        <v>46</v>
      </c>
      <c r="R51" s="245"/>
      <c r="S51" s="236"/>
      <c r="T51" s="238"/>
      <c r="U51" s="238"/>
      <c r="V51" s="238"/>
      <c r="W51" s="238"/>
      <c r="X51" s="238"/>
      <c r="Y51" s="238"/>
      <c r="Z51" s="238"/>
      <c r="AA51" s="238"/>
      <c r="AB51" s="238"/>
    </row>
    <row r="52" spans="1:28" x14ac:dyDescent="0.2">
      <c r="A52" s="253"/>
      <c r="B52" s="128" t="s">
        <v>5</v>
      </c>
      <c r="C52" s="131">
        <v>0.5</v>
      </c>
      <c r="D52" s="131">
        <v>5.5</v>
      </c>
      <c r="E52" s="131">
        <v>2</v>
      </c>
      <c r="F52" s="131">
        <v>2.5</v>
      </c>
      <c r="G52" s="131">
        <v>5.5</v>
      </c>
      <c r="H52" s="131">
        <v>3</v>
      </c>
      <c r="I52" s="131">
        <v>5.5</v>
      </c>
      <c r="J52" s="131">
        <v>2</v>
      </c>
      <c r="K52" s="131">
        <v>5.5</v>
      </c>
      <c r="L52" s="131">
        <v>2</v>
      </c>
      <c r="M52" s="118"/>
      <c r="N52" s="118"/>
      <c r="O52" s="126">
        <f>IF(COUNT(C52:L52) &gt; 2, SUM(C52:L52)-MIN(C52:L52)-SMALL(C52:L52,2), SUM(C52:L52))</f>
        <v>31.5</v>
      </c>
      <c r="P52" s="129" t="s">
        <v>57</v>
      </c>
      <c r="R52" s="245"/>
      <c r="S52" s="236"/>
      <c r="T52" s="238"/>
      <c r="U52" s="238"/>
      <c r="V52" s="238"/>
      <c r="W52" s="238"/>
      <c r="X52" s="238"/>
      <c r="Y52" s="238"/>
      <c r="Z52" s="238"/>
      <c r="AA52" s="238"/>
      <c r="AB52" s="238"/>
    </row>
    <row r="53" spans="1:28" x14ac:dyDescent="0.2">
      <c r="A53" s="253"/>
      <c r="B53" s="128" t="s">
        <v>6</v>
      </c>
      <c r="C53" s="26"/>
      <c r="D53" s="26">
        <v>80</v>
      </c>
      <c r="E53" s="26"/>
      <c r="F53" s="26"/>
      <c r="G53" s="26">
        <v>100</v>
      </c>
      <c r="H53" s="26"/>
      <c r="I53" s="26">
        <v>80</v>
      </c>
      <c r="J53" s="26"/>
      <c r="K53" s="26">
        <v>80</v>
      </c>
      <c r="L53" s="26"/>
      <c r="M53" s="137">
        <v>100</v>
      </c>
      <c r="N53" s="131"/>
      <c r="O53" s="99">
        <f>SUM(C53:M53)</f>
        <v>440</v>
      </c>
      <c r="P53" s="129" t="s">
        <v>48</v>
      </c>
      <c r="R53" s="246"/>
      <c r="S53" s="236"/>
      <c r="T53" s="239"/>
      <c r="U53" s="239"/>
      <c r="V53" s="239"/>
      <c r="W53" s="239"/>
      <c r="X53" s="239"/>
      <c r="Y53" s="239"/>
      <c r="Z53" s="239"/>
      <c r="AA53" s="239"/>
      <c r="AB53" s="239"/>
    </row>
    <row r="54" spans="1:28" x14ac:dyDescent="0.2">
      <c r="A54" s="253"/>
      <c r="B54" s="130" t="s">
        <v>45</v>
      </c>
      <c r="C54" s="131">
        <f t="shared" ref="C54:L54" si="9">RANK(S42,S6:S53,0)</f>
        <v>11</v>
      </c>
      <c r="D54" s="131">
        <f t="shared" si="9"/>
        <v>6</v>
      </c>
      <c r="E54" s="131">
        <f t="shared" si="9"/>
        <v>1</v>
      </c>
      <c r="F54" s="131">
        <f t="shared" si="9"/>
        <v>6</v>
      </c>
      <c r="G54" s="131">
        <f t="shared" si="9"/>
        <v>3</v>
      </c>
      <c r="H54" s="131">
        <f t="shared" si="9"/>
        <v>4</v>
      </c>
      <c r="I54" s="131">
        <f t="shared" si="9"/>
        <v>2</v>
      </c>
      <c r="J54" s="131">
        <f t="shared" si="9"/>
        <v>4</v>
      </c>
      <c r="K54" s="131">
        <f t="shared" si="9"/>
        <v>2</v>
      </c>
      <c r="L54" s="131">
        <f t="shared" si="9"/>
        <v>4</v>
      </c>
      <c r="M54" s="118"/>
      <c r="N54" s="118"/>
      <c r="O54" s="126">
        <f>IF(O52&gt;0, O52*243.903, "0")</f>
        <v>7682.9444999999996</v>
      </c>
      <c r="P54" s="132" t="s">
        <v>49</v>
      </c>
      <c r="S54" s="235"/>
      <c r="T54" s="234"/>
      <c r="U54" s="234"/>
      <c r="V54" s="234"/>
      <c r="W54" s="234"/>
      <c r="X54" s="234"/>
      <c r="Y54" s="234"/>
      <c r="Z54" s="234"/>
      <c r="AA54" s="234"/>
      <c r="AB54" s="234"/>
    </row>
    <row r="55" spans="1:28" ht="4.5" customHeight="1" x14ac:dyDescent="0.2">
      <c r="A55" s="120"/>
      <c r="B55" s="121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33"/>
      <c r="P55" s="123"/>
      <c r="S55" s="235"/>
      <c r="T55" s="234"/>
      <c r="U55" s="234"/>
      <c r="V55" s="234"/>
      <c r="W55" s="234"/>
      <c r="X55" s="234"/>
      <c r="Y55" s="234"/>
      <c r="Z55" s="234"/>
      <c r="AA55" s="234"/>
      <c r="AB55" s="234"/>
    </row>
    <row r="56" spans="1:28" x14ac:dyDescent="0.2">
      <c r="A56" s="255" t="s">
        <v>159</v>
      </c>
      <c r="B56" s="107" t="s">
        <v>4</v>
      </c>
      <c r="C56" s="108">
        <v>7</v>
      </c>
      <c r="D56" s="108">
        <v>5</v>
      </c>
      <c r="E56" s="108">
        <v>9</v>
      </c>
      <c r="F56" s="108">
        <v>5</v>
      </c>
      <c r="G56" s="108">
        <v>5</v>
      </c>
      <c r="H56" s="108">
        <v>11</v>
      </c>
      <c r="I56" s="108">
        <v>3</v>
      </c>
      <c r="J56" s="108">
        <v>6</v>
      </c>
      <c r="K56" s="108">
        <v>9</v>
      </c>
      <c r="L56" s="108">
        <v>9</v>
      </c>
      <c r="M56" s="109"/>
      <c r="N56" s="108"/>
      <c r="O56" s="110">
        <f>SUM(C57:L57)</f>
        <v>25.5</v>
      </c>
      <c r="P56" s="111" t="s">
        <v>46</v>
      </c>
    </row>
    <row r="57" spans="1:28" x14ac:dyDescent="0.2">
      <c r="A57" s="256"/>
      <c r="B57" s="112" t="s">
        <v>5</v>
      </c>
      <c r="C57" s="108">
        <v>2.5</v>
      </c>
      <c r="D57" s="108">
        <v>3.5</v>
      </c>
      <c r="E57" s="108">
        <v>1.5</v>
      </c>
      <c r="F57" s="108">
        <v>3.5</v>
      </c>
      <c r="G57" s="108">
        <v>3.5</v>
      </c>
      <c r="H57" s="108">
        <v>0.5</v>
      </c>
      <c r="I57" s="108">
        <v>4.5</v>
      </c>
      <c r="J57" s="108">
        <v>3</v>
      </c>
      <c r="K57" s="108">
        <v>1.5</v>
      </c>
      <c r="L57" s="108">
        <v>1.5</v>
      </c>
      <c r="M57" s="109"/>
      <c r="N57" s="109"/>
      <c r="O57" s="110">
        <f>IF(COUNT(C57:L57) &gt; 2, SUM(C57:L57)-MIN(C57:L57)-SMALL(C57:L57,2), SUM(C57:L57))</f>
        <v>23.5</v>
      </c>
      <c r="P57" s="115" t="s">
        <v>57</v>
      </c>
    </row>
    <row r="58" spans="1:28" x14ac:dyDescent="0.2">
      <c r="A58" s="256"/>
      <c r="B58" s="112" t="s">
        <v>6</v>
      </c>
      <c r="C58" s="36"/>
      <c r="D58" s="36"/>
      <c r="E58" s="36"/>
      <c r="F58" s="36"/>
      <c r="G58" s="36"/>
      <c r="H58" s="36"/>
      <c r="I58" s="36">
        <v>40</v>
      </c>
      <c r="J58" s="36"/>
      <c r="K58" s="36"/>
      <c r="L58" s="36"/>
      <c r="M58" s="59"/>
      <c r="N58" s="59"/>
      <c r="O58" s="100">
        <f>SUM(C58:M58)</f>
        <v>40</v>
      </c>
      <c r="P58" s="115" t="s">
        <v>48</v>
      </c>
    </row>
    <row r="59" spans="1:28" x14ac:dyDescent="0.2">
      <c r="A59" s="257"/>
      <c r="B59" s="116" t="s">
        <v>45</v>
      </c>
      <c r="C59" s="117">
        <f t="shared" ref="C59:L59" si="10">RANK(S46,S6:S53,0)</f>
        <v>7</v>
      </c>
      <c r="D59" s="117">
        <f t="shared" si="10"/>
        <v>6</v>
      </c>
      <c r="E59" s="117">
        <f t="shared" si="10"/>
        <v>9</v>
      </c>
      <c r="F59" s="117">
        <f t="shared" si="10"/>
        <v>9</v>
      </c>
      <c r="G59" s="117">
        <f t="shared" si="10"/>
        <v>9</v>
      </c>
      <c r="H59" s="117">
        <f t="shared" si="10"/>
        <v>9</v>
      </c>
      <c r="I59" s="117">
        <f t="shared" si="10"/>
        <v>7</v>
      </c>
      <c r="J59" s="117">
        <f t="shared" si="10"/>
        <v>8</v>
      </c>
      <c r="K59" s="117">
        <f t="shared" si="10"/>
        <v>8</v>
      </c>
      <c r="L59" s="117">
        <f t="shared" si="10"/>
        <v>9</v>
      </c>
      <c r="M59" s="118"/>
      <c r="N59" s="118"/>
      <c r="O59" s="110">
        <f>IF(O57&gt;0, O57*243.903, "0")</f>
        <v>5731.7204999999994</v>
      </c>
      <c r="P59" s="119" t="s">
        <v>49</v>
      </c>
    </row>
    <row r="60" spans="1:28" ht="4.5" customHeight="1" x14ac:dyDescent="0.2">
      <c r="A60" s="120"/>
      <c r="B60" s="121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33"/>
      <c r="P60" s="123"/>
    </row>
    <row r="61" spans="1:28" hidden="1" x14ac:dyDescent="0.2">
      <c r="A61" s="252" t="s">
        <v>159</v>
      </c>
      <c r="B61" s="124" t="s">
        <v>4</v>
      </c>
      <c r="C61" s="125">
        <v>11</v>
      </c>
      <c r="D61" s="125">
        <v>10</v>
      </c>
      <c r="E61" s="125">
        <v>7</v>
      </c>
      <c r="F61" s="125">
        <v>10</v>
      </c>
      <c r="G61" s="125">
        <v>1</v>
      </c>
      <c r="H61" s="125">
        <v>3</v>
      </c>
      <c r="I61" s="125">
        <v>1</v>
      </c>
      <c r="J61" s="125">
        <v>5</v>
      </c>
      <c r="K61" s="125">
        <v>7</v>
      </c>
      <c r="L61" s="125">
        <v>9</v>
      </c>
      <c r="M61" s="109"/>
      <c r="N61" s="125"/>
      <c r="O61" s="126">
        <f>SUM(C62:L62)</f>
        <v>33</v>
      </c>
      <c r="P61" s="127" t="s">
        <v>46</v>
      </c>
    </row>
    <row r="62" spans="1:28" hidden="1" x14ac:dyDescent="0.2">
      <c r="A62" s="253"/>
      <c r="B62" s="128" t="s">
        <v>5</v>
      </c>
      <c r="C62" s="125">
        <v>1</v>
      </c>
      <c r="D62" s="125">
        <v>1.5</v>
      </c>
      <c r="E62" s="125">
        <v>3</v>
      </c>
      <c r="F62" s="125">
        <v>1.5</v>
      </c>
      <c r="G62" s="125">
        <v>6</v>
      </c>
      <c r="H62" s="125">
        <v>5</v>
      </c>
      <c r="I62" s="125">
        <v>6</v>
      </c>
      <c r="J62" s="125">
        <v>4</v>
      </c>
      <c r="K62" s="125">
        <v>3</v>
      </c>
      <c r="L62" s="125">
        <v>2</v>
      </c>
      <c r="M62" s="109"/>
      <c r="N62" s="109"/>
      <c r="O62" s="126">
        <f>IF(COUNT(C62:L62) &gt; 2, SUM(C62:L62)-MIN(C62:L62)-SMALL(C62:L62,2), SUM(C62:L62))</f>
        <v>30.5</v>
      </c>
      <c r="P62" s="129" t="s">
        <v>57</v>
      </c>
    </row>
    <row r="63" spans="1:28" hidden="1" x14ac:dyDescent="0.2">
      <c r="A63" s="253"/>
      <c r="B63" s="128" t="s">
        <v>6</v>
      </c>
      <c r="C63" s="26"/>
      <c r="D63" s="26"/>
      <c r="E63" s="26"/>
      <c r="F63" s="26"/>
      <c r="G63" s="26">
        <v>100</v>
      </c>
      <c r="H63" s="26">
        <v>40</v>
      </c>
      <c r="I63" s="26">
        <v>100</v>
      </c>
      <c r="J63" s="26"/>
      <c r="K63" s="26"/>
      <c r="L63" s="26"/>
      <c r="M63" s="38"/>
      <c r="N63" s="38"/>
      <c r="O63" s="99">
        <f>SUM(C63:M63)</f>
        <v>240</v>
      </c>
      <c r="P63" s="129" t="s">
        <v>48</v>
      </c>
    </row>
    <row r="64" spans="1:28" hidden="1" x14ac:dyDescent="0.2">
      <c r="A64" s="254"/>
      <c r="B64" s="130" t="s">
        <v>45</v>
      </c>
      <c r="C64" s="131" t="e">
        <f t="shared" ref="C64:L64" si="11">RANK(S50,S6:S53,0)</f>
        <v>#N/A</v>
      </c>
      <c r="D64" s="131" t="e">
        <f t="shared" si="11"/>
        <v>#N/A</v>
      </c>
      <c r="E64" s="131" t="e">
        <f t="shared" si="11"/>
        <v>#N/A</v>
      </c>
      <c r="F64" s="131" t="e">
        <f t="shared" si="11"/>
        <v>#N/A</v>
      </c>
      <c r="G64" s="131" t="e">
        <f t="shared" si="11"/>
        <v>#N/A</v>
      </c>
      <c r="H64" s="131" t="e">
        <f t="shared" si="11"/>
        <v>#N/A</v>
      </c>
      <c r="I64" s="131" t="e">
        <f t="shared" si="11"/>
        <v>#N/A</v>
      </c>
      <c r="J64" s="131" t="e">
        <f t="shared" si="11"/>
        <v>#N/A</v>
      </c>
      <c r="K64" s="131" t="e">
        <f t="shared" si="11"/>
        <v>#N/A</v>
      </c>
      <c r="L64" s="131" t="e">
        <f t="shared" si="11"/>
        <v>#N/A</v>
      </c>
      <c r="M64" s="118"/>
      <c r="N64" s="118"/>
      <c r="O64" s="126">
        <f>IF(O62&gt;0, O62*243.903, "0")</f>
        <v>7439.0414999999994</v>
      </c>
      <c r="P64" s="132" t="s">
        <v>49</v>
      </c>
    </row>
    <row r="65" spans="1:16" ht="4.5" customHeight="1" x14ac:dyDescent="0.2">
      <c r="A65" s="120"/>
      <c r="B65" s="121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33"/>
      <c r="P65" s="123"/>
    </row>
  </sheetData>
  <mergeCells count="156">
    <mergeCell ref="AA6:AA9"/>
    <mergeCell ref="AB6:AB9"/>
    <mergeCell ref="R10:R13"/>
    <mergeCell ref="S10:S13"/>
    <mergeCell ref="T10:T13"/>
    <mergeCell ref="U10:U13"/>
    <mergeCell ref="V10:V13"/>
    <mergeCell ref="W10:W13"/>
    <mergeCell ref="X10:X13"/>
    <mergeCell ref="Y10:Y13"/>
    <mergeCell ref="U6:U9"/>
    <mergeCell ref="V6:V9"/>
    <mergeCell ref="W6:W9"/>
    <mergeCell ref="X6:X9"/>
    <mergeCell ref="Y6:Y9"/>
    <mergeCell ref="Z6:Z9"/>
    <mergeCell ref="Z10:Z13"/>
    <mergeCell ref="AA10:AA13"/>
    <mergeCell ref="R22:R25"/>
    <mergeCell ref="S22:S25"/>
    <mergeCell ref="T22:T25"/>
    <mergeCell ref="U22:U25"/>
    <mergeCell ref="A1:E1"/>
    <mergeCell ref="A5:B5"/>
    <mergeCell ref="A6:A9"/>
    <mergeCell ref="R6:R9"/>
    <mergeCell ref="S6:S9"/>
    <mergeCell ref="T6:T9"/>
    <mergeCell ref="W18:W21"/>
    <mergeCell ref="X18:X21"/>
    <mergeCell ref="Y18:Y21"/>
    <mergeCell ref="Z18:Z21"/>
    <mergeCell ref="AB10:AB13"/>
    <mergeCell ref="A11:A14"/>
    <mergeCell ref="R14:R17"/>
    <mergeCell ref="S14:S17"/>
    <mergeCell ref="T14:T17"/>
    <mergeCell ref="U14:U17"/>
    <mergeCell ref="V14:V17"/>
    <mergeCell ref="W14:W17"/>
    <mergeCell ref="X14:X17"/>
    <mergeCell ref="Y14:Y17"/>
    <mergeCell ref="Z14:Z17"/>
    <mergeCell ref="AA14:AA17"/>
    <mergeCell ref="AB14:AB17"/>
    <mergeCell ref="A16:A19"/>
    <mergeCell ref="R18:R21"/>
    <mergeCell ref="S18:S21"/>
    <mergeCell ref="T18:T21"/>
    <mergeCell ref="U18:U21"/>
    <mergeCell ref="AB18:AB21"/>
    <mergeCell ref="A21:A24"/>
    <mergeCell ref="X34:X37"/>
    <mergeCell ref="Y34:Y37"/>
    <mergeCell ref="Z34:Z37"/>
    <mergeCell ref="AA18:AA21"/>
    <mergeCell ref="Z22:Z25"/>
    <mergeCell ref="AA22:AA25"/>
    <mergeCell ref="AB22:AB25"/>
    <mergeCell ref="A26:A29"/>
    <mergeCell ref="R26:R29"/>
    <mergeCell ref="S26:S29"/>
    <mergeCell ref="T26:T29"/>
    <mergeCell ref="U26:U29"/>
    <mergeCell ref="V26:V29"/>
    <mergeCell ref="W26:W29"/>
    <mergeCell ref="X26:X29"/>
    <mergeCell ref="Y26:Y29"/>
    <mergeCell ref="Z26:Z29"/>
    <mergeCell ref="AA26:AA29"/>
    <mergeCell ref="AB26:AB29"/>
    <mergeCell ref="V22:V25"/>
    <mergeCell ref="W22:W25"/>
    <mergeCell ref="X22:X25"/>
    <mergeCell ref="Y22:Y25"/>
    <mergeCell ref="V18:V21"/>
    <mergeCell ref="AA34:AA37"/>
    <mergeCell ref="AB34:AB37"/>
    <mergeCell ref="A31:A34"/>
    <mergeCell ref="R34:R37"/>
    <mergeCell ref="S34:S37"/>
    <mergeCell ref="T34:T37"/>
    <mergeCell ref="U34:U37"/>
    <mergeCell ref="V34:V37"/>
    <mergeCell ref="A36:A39"/>
    <mergeCell ref="R38:R41"/>
    <mergeCell ref="S38:S41"/>
    <mergeCell ref="T38:T41"/>
    <mergeCell ref="W30:W33"/>
    <mergeCell ref="X30:X33"/>
    <mergeCell ref="Y30:Y33"/>
    <mergeCell ref="Z30:Z33"/>
    <mergeCell ref="AA30:AA33"/>
    <mergeCell ref="AB30:AB33"/>
    <mergeCell ref="R30:R33"/>
    <mergeCell ref="S30:S33"/>
    <mergeCell ref="T30:T33"/>
    <mergeCell ref="U30:U33"/>
    <mergeCell ref="V30:V33"/>
    <mergeCell ref="W34:W37"/>
    <mergeCell ref="AA38:AA41"/>
    <mergeCell ref="AB38:AB41"/>
    <mergeCell ref="A41:A44"/>
    <mergeCell ref="R42:R45"/>
    <mergeCell ref="S42:S45"/>
    <mergeCell ref="T42:T45"/>
    <mergeCell ref="U42:U45"/>
    <mergeCell ref="V42:V45"/>
    <mergeCell ref="W42:W45"/>
    <mergeCell ref="X42:X45"/>
    <mergeCell ref="U38:U41"/>
    <mergeCell ref="V38:V41"/>
    <mergeCell ref="W38:W41"/>
    <mergeCell ref="X38:X41"/>
    <mergeCell ref="Y38:Y41"/>
    <mergeCell ref="Z38:Z41"/>
    <mergeCell ref="Y46:Y49"/>
    <mergeCell ref="Z46:Z49"/>
    <mergeCell ref="AA46:AA49"/>
    <mergeCell ref="AB46:AB49"/>
    <mergeCell ref="Y42:Y45"/>
    <mergeCell ref="Z42:Z45"/>
    <mergeCell ref="AA42:AA45"/>
    <mergeCell ref="AB42:AB45"/>
    <mergeCell ref="A56:A59"/>
    <mergeCell ref="A46:A49"/>
    <mergeCell ref="R46:R49"/>
    <mergeCell ref="S46:S49"/>
    <mergeCell ref="T46:T49"/>
    <mergeCell ref="U46:U49"/>
    <mergeCell ref="V46:V49"/>
    <mergeCell ref="W46:W49"/>
    <mergeCell ref="X46:X49"/>
    <mergeCell ref="A61:A64"/>
    <mergeCell ref="W54:W55"/>
    <mergeCell ref="X54:X55"/>
    <mergeCell ref="Y54:Y55"/>
    <mergeCell ref="Z54:Z55"/>
    <mergeCell ref="AA54:AA55"/>
    <mergeCell ref="AB54:AB55"/>
    <mergeCell ref="X50:X53"/>
    <mergeCell ref="Y50:Y53"/>
    <mergeCell ref="Z50:Z53"/>
    <mergeCell ref="AA50:AA53"/>
    <mergeCell ref="AB50:AB53"/>
    <mergeCell ref="A51:A54"/>
    <mergeCell ref="S54:S55"/>
    <mergeCell ref="T54:T55"/>
    <mergeCell ref="U54:U55"/>
    <mergeCell ref="V54:V55"/>
    <mergeCell ref="R50:R53"/>
    <mergeCell ref="S50:S53"/>
    <mergeCell ref="T50:T53"/>
    <mergeCell ref="U50:U53"/>
    <mergeCell ref="V50:V53"/>
    <mergeCell ref="W50:W5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A76"/>
  <sheetViews>
    <sheetView zoomScale="80" zoomScaleNormal="80" workbookViewId="0">
      <selection activeCell="N6" sqref="N6"/>
    </sheetView>
  </sheetViews>
  <sheetFormatPr defaultColWidth="8.7109375" defaultRowHeight="12.75" x14ac:dyDescent="0.2"/>
  <cols>
    <col min="1" max="1" width="17.28515625" style="101" customWidth="1"/>
    <col min="2" max="2" width="8.7109375" style="101"/>
    <col min="3" max="14" width="8.7109375" style="101" customWidth="1"/>
    <col min="15" max="15" width="26.85546875" style="101" bestFit="1" customWidth="1"/>
    <col min="16" max="17" width="8.7109375" style="101" customWidth="1"/>
    <col min="18" max="26" width="7.140625" style="101" customWidth="1"/>
    <col min="27" max="27" width="8.28515625" style="101" customWidth="1"/>
    <col min="28" max="16384" width="8.7109375" style="101"/>
  </cols>
  <sheetData>
    <row r="1" spans="1:27" ht="20.25" x14ac:dyDescent="0.3">
      <c r="A1" s="258" t="s">
        <v>10</v>
      </c>
      <c r="B1" s="258"/>
      <c r="C1" s="258"/>
      <c r="D1" s="258"/>
      <c r="E1" s="258"/>
      <c r="N1" s="205"/>
    </row>
    <row r="2" spans="1:27" ht="10.5" customHeight="1" x14ac:dyDescent="0.3">
      <c r="A2" s="103"/>
      <c r="N2" s="205"/>
    </row>
    <row r="3" spans="1:27" x14ac:dyDescent="0.2">
      <c r="A3" s="104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</row>
    <row r="4" spans="1:27" x14ac:dyDescent="0.2">
      <c r="C4" s="205">
        <v>1</v>
      </c>
      <c r="D4" s="205">
        <v>2</v>
      </c>
      <c r="E4" s="205">
        <v>3</v>
      </c>
      <c r="F4" s="205">
        <v>4</v>
      </c>
      <c r="G4" s="205">
        <v>5</v>
      </c>
      <c r="H4" s="205">
        <v>6</v>
      </c>
      <c r="I4" s="205">
        <v>7</v>
      </c>
      <c r="J4" s="205">
        <v>8</v>
      </c>
      <c r="K4" s="205">
        <v>9</v>
      </c>
      <c r="L4" s="205">
        <v>10</v>
      </c>
      <c r="M4" s="205" t="s">
        <v>180</v>
      </c>
      <c r="N4" s="205"/>
    </row>
    <row r="5" spans="1:27" ht="13.5" thickBot="1" x14ac:dyDescent="0.25">
      <c r="A5" s="259" t="s">
        <v>7</v>
      </c>
      <c r="B5" s="260"/>
      <c r="C5" s="105">
        <v>43361</v>
      </c>
      <c r="D5" s="105">
        <v>43368</v>
      </c>
      <c r="E5" s="105">
        <v>43375</v>
      </c>
      <c r="F5" s="105">
        <v>43382</v>
      </c>
      <c r="G5" s="105">
        <v>43389</v>
      </c>
      <c r="H5" s="105">
        <v>43396</v>
      </c>
      <c r="I5" s="105">
        <v>43403</v>
      </c>
      <c r="J5" s="105">
        <v>43410</v>
      </c>
      <c r="K5" s="105">
        <v>43417</v>
      </c>
      <c r="L5" s="105">
        <v>43424</v>
      </c>
      <c r="M5" s="105">
        <v>43431</v>
      </c>
      <c r="N5" s="106" t="s">
        <v>9</v>
      </c>
      <c r="R5" s="139" t="s">
        <v>130</v>
      </c>
      <c r="S5" s="139" t="s">
        <v>131</v>
      </c>
      <c r="T5" s="139" t="s">
        <v>132</v>
      </c>
      <c r="U5" s="139" t="s">
        <v>133</v>
      </c>
      <c r="V5" s="139" t="s">
        <v>134</v>
      </c>
      <c r="W5" s="139" t="s">
        <v>135</v>
      </c>
      <c r="X5" s="139" t="s">
        <v>136</v>
      </c>
      <c r="Y5" s="139" t="s">
        <v>137</v>
      </c>
      <c r="Z5" s="139" t="s">
        <v>138</v>
      </c>
      <c r="AA5" s="139" t="s">
        <v>139</v>
      </c>
    </row>
    <row r="6" spans="1:27" x14ac:dyDescent="0.2">
      <c r="A6" s="255" t="s">
        <v>140</v>
      </c>
      <c r="B6" s="107" t="s">
        <v>4</v>
      </c>
      <c r="C6" s="108">
        <v>11</v>
      </c>
      <c r="D6" s="108">
        <v>1</v>
      </c>
      <c r="E6" s="108">
        <v>2</v>
      </c>
      <c r="F6" s="108">
        <v>3</v>
      </c>
      <c r="G6" s="108">
        <v>12</v>
      </c>
      <c r="H6" s="108">
        <v>8</v>
      </c>
      <c r="I6" s="108">
        <v>12</v>
      </c>
      <c r="J6" s="108">
        <v>11</v>
      </c>
      <c r="K6" s="108">
        <v>10</v>
      </c>
      <c r="L6" s="108">
        <v>11</v>
      </c>
      <c r="M6" s="108">
        <v>12</v>
      </c>
      <c r="N6" s="110">
        <f>SUM(C7:L7)</f>
        <v>29.5</v>
      </c>
      <c r="O6" s="111" t="s">
        <v>46</v>
      </c>
      <c r="Q6" s="312" t="s">
        <v>140</v>
      </c>
      <c r="R6" s="241">
        <f>IF(COUNT(C7:C7) &gt; 2, SUM(C7:C7)-MIN(C7:C7)-SMALL(C7:C7,2), SUM(C7:C7))</f>
        <v>1.5</v>
      </c>
      <c r="S6" s="240">
        <f>IF(COUNT(C7:D7) &gt; 2, SUM(C7:D7)-MIN(C7:D7)-SMALL(C7:D7,2), SUM(C7:D7))</f>
        <v>8</v>
      </c>
      <c r="T6" s="240">
        <f>IF(COUNT(C7:E7) &gt; 2, SUM(C7:E7)-MIN(C7:E7)-SMALL(C7:E7,2), SUM(C7:E7))</f>
        <v>6.5</v>
      </c>
      <c r="U6" s="240">
        <f>IF(COUNT(C7:F7) &gt; 2, SUM(C7:F7)-MIN(C7:F7)-SMALL(C7:F7,2), SUM(C7:F7))</f>
        <v>12.5</v>
      </c>
      <c r="V6" s="240">
        <f>IF(COUNT(C7:G7) &gt; 2, SUM(C7:G7)-MIN(C7:G7)-SMALL(C7:G7,2), SUM(C7:G7))</f>
        <v>18</v>
      </c>
      <c r="W6" s="240">
        <f>IF(COUNT(C7:H7) &gt; 2, SUM(C7:H7)-MIN(C7:H7)-SMALL(C7:H7,2), SUM(C7:H7))</f>
        <v>21</v>
      </c>
      <c r="X6" s="240">
        <f>IF(COUNT(C7:I7) &gt; 2, SUM(C7:I7)-MIN(C7:I7)-SMALL(C7:I7,2), SUM(C7:I7))</f>
        <v>22.5</v>
      </c>
      <c r="Y6" s="240">
        <f>IF(COUNT(C7:J7) &gt; 2, SUM(C7:J7)-MIN(C7:J7)-SMALL(C7:J7,2), SUM(C7:J7))</f>
        <v>24</v>
      </c>
      <c r="Z6" s="240">
        <f>IF(COUNT(C7:K7) &gt; 2, SUM(C7:K7)-MIN(C7:K7)-SMALL(C7:K7,2), SUM(C7:K7))</f>
        <v>26</v>
      </c>
      <c r="AA6" s="240">
        <f>IF(COUNT(C7:L7) &gt; 2, SUM(C7:L7)-MIN(C7:L7)-SMALL(C7:L7,2), SUM(C7:L7))</f>
        <v>27.5</v>
      </c>
    </row>
    <row r="7" spans="1:27" x14ac:dyDescent="0.2">
      <c r="A7" s="262"/>
      <c r="B7" s="112" t="s">
        <v>5</v>
      </c>
      <c r="C7" s="113">
        <v>1.5</v>
      </c>
      <c r="D7" s="113">
        <v>6.5</v>
      </c>
      <c r="E7" s="113">
        <v>6</v>
      </c>
      <c r="F7" s="113">
        <v>5.5</v>
      </c>
      <c r="G7" s="113">
        <v>1</v>
      </c>
      <c r="H7" s="113">
        <v>3</v>
      </c>
      <c r="I7" s="113">
        <v>1</v>
      </c>
      <c r="J7" s="113">
        <v>1.5</v>
      </c>
      <c r="K7" s="113">
        <v>2</v>
      </c>
      <c r="L7" s="113">
        <v>1.5</v>
      </c>
      <c r="M7" s="114"/>
      <c r="N7" s="110">
        <f>IF(COUNT(C7:L7) &gt; 2, SUM(C7:L7)-MIN(C7:L7)-SMALL(C7:L7,2), SUM(C7:L7))</f>
        <v>27.5</v>
      </c>
      <c r="O7" s="115" t="s">
        <v>57</v>
      </c>
      <c r="Q7" s="249"/>
      <c r="R7" s="236"/>
      <c r="S7" s="238"/>
      <c r="T7" s="238"/>
      <c r="U7" s="238"/>
      <c r="V7" s="238"/>
      <c r="W7" s="238"/>
      <c r="X7" s="238"/>
      <c r="Y7" s="238"/>
      <c r="Z7" s="238"/>
      <c r="AA7" s="238"/>
    </row>
    <row r="8" spans="1:27" x14ac:dyDescent="0.2">
      <c r="A8" s="262"/>
      <c r="B8" s="112" t="s">
        <v>6</v>
      </c>
      <c r="C8" s="36"/>
      <c r="D8" s="36">
        <v>120</v>
      </c>
      <c r="E8" s="36">
        <v>60</v>
      </c>
      <c r="F8" s="36">
        <v>40</v>
      </c>
      <c r="G8" s="36"/>
      <c r="H8" s="36"/>
      <c r="I8" s="36"/>
      <c r="J8" s="36"/>
      <c r="K8" s="36"/>
      <c r="L8" s="36"/>
      <c r="M8" s="59"/>
      <c r="N8" s="100">
        <f>SUM(C8:M8)</f>
        <v>220</v>
      </c>
      <c r="O8" s="115" t="s">
        <v>48</v>
      </c>
      <c r="Q8" s="249"/>
      <c r="R8" s="236"/>
      <c r="S8" s="238"/>
      <c r="T8" s="238"/>
      <c r="U8" s="238"/>
      <c r="V8" s="238"/>
      <c r="W8" s="238"/>
      <c r="X8" s="238"/>
      <c r="Y8" s="238"/>
      <c r="Z8" s="238"/>
      <c r="AA8" s="238"/>
    </row>
    <row r="9" spans="1:27" x14ac:dyDescent="0.2">
      <c r="A9" s="263"/>
      <c r="B9" s="116" t="s">
        <v>45</v>
      </c>
      <c r="C9" s="117">
        <f t="shared" ref="C9:L9" si="0">RANK(R6,R6:R61,0)</f>
        <v>11</v>
      </c>
      <c r="D9" s="117">
        <f t="shared" si="0"/>
        <v>5</v>
      </c>
      <c r="E9" s="117">
        <f t="shared" si="0"/>
        <v>1</v>
      </c>
      <c r="F9" s="117">
        <f t="shared" si="0"/>
        <v>1</v>
      </c>
      <c r="G9" s="117">
        <f t="shared" si="0"/>
        <v>2</v>
      </c>
      <c r="H9" s="117">
        <f t="shared" si="0"/>
        <v>4</v>
      </c>
      <c r="I9" s="117">
        <f t="shared" si="0"/>
        <v>7</v>
      </c>
      <c r="J9" s="117">
        <f t="shared" si="0"/>
        <v>7</v>
      </c>
      <c r="K9" s="117">
        <f t="shared" si="0"/>
        <v>8</v>
      </c>
      <c r="L9" s="117">
        <f t="shared" si="0"/>
        <v>9</v>
      </c>
      <c r="M9" s="118"/>
      <c r="N9" s="110">
        <f>IF(N7&gt;0, N7*300, "0")</f>
        <v>8250</v>
      </c>
      <c r="O9" s="119" t="s">
        <v>49</v>
      </c>
      <c r="Q9" s="249"/>
      <c r="R9" s="236"/>
      <c r="S9" s="239"/>
      <c r="T9" s="239"/>
      <c r="U9" s="239"/>
      <c r="V9" s="239"/>
      <c r="W9" s="239"/>
      <c r="X9" s="239"/>
      <c r="Y9" s="239"/>
      <c r="Z9" s="239"/>
      <c r="AA9" s="239"/>
    </row>
    <row r="10" spans="1:27" ht="4.5" customHeight="1" x14ac:dyDescent="0.2">
      <c r="A10" s="120"/>
      <c r="B10" s="121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3"/>
      <c r="Q10" s="250" t="s">
        <v>157</v>
      </c>
      <c r="R10" s="236">
        <f>IF(COUNT(C12:C12) &gt; 2, SUM(C12:C12)-MIN(C12:C12)-SMALL(C12:C12,2), SUM(C12:C12))</f>
        <v>3.5</v>
      </c>
      <c r="S10" s="237">
        <f>IF(COUNT(C12:D12) &gt; 2, SUM(C12:D12)-MIN(C12:D12)-SMALL(C12:D12,2), SUM(C12:D12))</f>
        <v>6.5</v>
      </c>
      <c r="T10" s="237">
        <f>IF(COUNT(C12:E12) &gt; 2, SUM(C12:E12)-MIN(C12:E12)-SMALL(C12:E12,2), SUM(C12:E12))</f>
        <v>3.5</v>
      </c>
      <c r="U10" s="237">
        <f>IF(COUNT(C12:F12) &gt; 2, SUM(C12:F12)-MIN(C12:F12)-SMALL(C12:F12,2), SUM(C12:F12))</f>
        <v>9.5</v>
      </c>
      <c r="V10" s="237">
        <f>IF(COUNT(C12:G12) &gt; 2, SUM(C12:G12)-MIN(C12:G12)-SMALL(C12:G12,2), SUM(C12:G12))</f>
        <v>15.5</v>
      </c>
      <c r="W10" s="237">
        <f>IF(COUNT(C12:H12) &gt; 2, SUM(C12:H12)-MIN(C12:H12)-SMALL(C12:H12,2), SUM(C12:H12))</f>
        <v>19.5</v>
      </c>
      <c r="X10" s="237">
        <f>IF(COUNT(C12:I12) &gt; 2, SUM(C12:I12)-MIN(C12:I12)-SMALL(C12:I12,2), SUM(C12:I12))</f>
        <v>23.5</v>
      </c>
      <c r="Y10" s="237">
        <f>IF(COUNT(C12:J12) &gt; 2, SUM(C12:J12)-MIN(C12:J12)-SMALL(C12:J12,2), SUM(C12:J12))</f>
        <v>29.5</v>
      </c>
      <c r="Z10" s="237">
        <f>IF(COUNT(C12:K12) &gt; 2, SUM(C12:K12)-MIN(C12:K12)-SMALL(C12:K12,2), SUM(C12:K12))</f>
        <v>35.5</v>
      </c>
      <c r="AA10" s="237">
        <f>IF(COUNT(C12:L12) &gt; 2, SUM(C12:L12)-MIN(C12:L12)-SMALL(C12:L12,2), SUM(C12:L12))</f>
        <v>41.5</v>
      </c>
    </row>
    <row r="11" spans="1:27" x14ac:dyDescent="0.2">
      <c r="A11" s="264" t="s">
        <v>157</v>
      </c>
      <c r="B11" s="124" t="s">
        <v>4</v>
      </c>
      <c r="C11" s="125">
        <v>7</v>
      </c>
      <c r="D11" s="125">
        <v>8</v>
      </c>
      <c r="E11" s="125">
        <v>8</v>
      </c>
      <c r="F11" s="125">
        <v>2</v>
      </c>
      <c r="G11" s="125">
        <v>2</v>
      </c>
      <c r="H11" s="125">
        <v>6</v>
      </c>
      <c r="I11" s="125">
        <v>6</v>
      </c>
      <c r="J11" s="125">
        <v>2</v>
      </c>
      <c r="K11" s="125">
        <v>2</v>
      </c>
      <c r="L11" s="125">
        <v>2</v>
      </c>
      <c r="M11" s="125">
        <v>11</v>
      </c>
      <c r="N11" s="126">
        <f>SUM(C12:L12)</f>
        <v>47.5</v>
      </c>
      <c r="O11" s="127" t="s">
        <v>46</v>
      </c>
      <c r="Q11" s="250"/>
      <c r="R11" s="236"/>
      <c r="S11" s="238"/>
      <c r="T11" s="238"/>
      <c r="U11" s="238"/>
      <c r="V11" s="238"/>
      <c r="W11" s="238"/>
      <c r="X11" s="238"/>
      <c r="Y11" s="238"/>
      <c r="Z11" s="238"/>
      <c r="AA11" s="238"/>
    </row>
    <row r="12" spans="1:27" x14ac:dyDescent="0.2">
      <c r="A12" s="265"/>
      <c r="B12" s="128" t="s">
        <v>5</v>
      </c>
      <c r="C12" s="125">
        <v>3.5</v>
      </c>
      <c r="D12" s="125">
        <v>3</v>
      </c>
      <c r="E12" s="125">
        <v>3</v>
      </c>
      <c r="F12" s="125">
        <v>6</v>
      </c>
      <c r="G12" s="125">
        <v>6</v>
      </c>
      <c r="H12" s="125">
        <v>4</v>
      </c>
      <c r="I12" s="125">
        <v>4</v>
      </c>
      <c r="J12" s="125">
        <v>6</v>
      </c>
      <c r="K12" s="125">
        <v>6</v>
      </c>
      <c r="L12" s="125">
        <v>6</v>
      </c>
      <c r="M12" s="109"/>
      <c r="N12" s="126">
        <f>IF(COUNT(C12:L12) &gt; 2, SUM(C12:L12)-MIN(C12:L12)-SMALL(C12:L12,2), SUM(C12:L12))</f>
        <v>41.5</v>
      </c>
      <c r="O12" s="129" t="s">
        <v>57</v>
      </c>
      <c r="Q12" s="250"/>
      <c r="R12" s="236"/>
      <c r="S12" s="238"/>
      <c r="T12" s="238"/>
      <c r="U12" s="238"/>
      <c r="V12" s="238"/>
      <c r="W12" s="238"/>
      <c r="X12" s="238"/>
      <c r="Y12" s="238"/>
      <c r="Z12" s="238"/>
      <c r="AA12" s="238"/>
    </row>
    <row r="13" spans="1:27" x14ac:dyDescent="0.2">
      <c r="A13" s="265"/>
      <c r="B13" s="128" t="s">
        <v>6</v>
      </c>
      <c r="C13" s="26"/>
      <c r="D13" s="26"/>
      <c r="E13" s="26"/>
      <c r="F13" s="26">
        <v>60</v>
      </c>
      <c r="G13" s="26">
        <v>80</v>
      </c>
      <c r="H13" s="26"/>
      <c r="I13" s="26"/>
      <c r="J13" s="26">
        <v>100</v>
      </c>
      <c r="K13" s="26">
        <v>60</v>
      </c>
      <c r="L13" s="26">
        <v>270</v>
      </c>
      <c r="M13" s="38"/>
      <c r="N13" s="99">
        <f>SUM(C13:M13)</f>
        <v>570</v>
      </c>
      <c r="O13" s="129" t="s">
        <v>48</v>
      </c>
      <c r="Q13" s="250"/>
      <c r="R13" s="236"/>
      <c r="S13" s="239"/>
      <c r="T13" s="239"/>
      <c r="U13" s="239"/>
      <c r="V13" s="239"/>
      <c r="W13" s="239"/>
      <c r="X13" s="239"/>
      <c r="Y13" s="239"/>
      <c r="Z13" s="239"/>
      <c r="AA13" s="239"/>
    </row>
    <row r="14" spans="1:27" x14ac:dyDescent="0.2">
      <c r="A14" s="266"/>
      <c r="B14" s="130" t="s">
        <v>45</v>
      </c>
      <c r="C14" s="131">
        <f t="shared" ref="C14:L14" si="1">RANK(R10,R6:R61,0)</f>
        <v>7</v>
      </c>
      <c r="D14" s="131">
        <f t="shared" si="1"/>
        <v>7</v>
      </c>
      <c r="E14" s="131">
        <f t="shared" si="1"/>
        <v>10</v>
      </c>
      <c r="F14" s="131">
        <f t="shared" si="1"/>
        <v>7</v>
      </c>
      <c r="G14" s="131">
        <f t="shared" si="1"/>
        <v>6</v>
      </c>
      <c r="H14" s="131">
        <f t="shared" si="1"/>
        <v>6</v>
      </c>
      <c r="I14" s="131">
        <f t="shared" si="1"/>
        <v>5</v>
      </c>
      <c r="J14" s="131">
        <f t="shared" si="1"/>
        <v>5</v>
      </c>
      <c r="K14" s="131">
        <f t="shared" si="1"/>
        <v>3</v>
      </c>
      <c r="L14" s="131">
        <f t="shared" si="1"/>
        <v>2</v>
      </c>
      <c r="M14" s="118"/>
      <c r="N14" s="126">
        <f>IF(N12&gt;0, N12*300, "0")</f>
        <v>12450</v>
      </c>
      <c r="O14" s="132" t="s">
        <v>49</v>
      </c>
      <c r="Q14" s="285" t="s">
        <v>149</v>
      </c>
      <c r="R14" s="236">
        <f>IF(COUNT(C17:C17) &gt; 2, SUM(C17:C17)-MIN(C17:C17)-SMALL(C17:C17,2), SUM(C17:C17))</f>
        <v>6.5</v>
      </c>
      <c r="S14" s="237">
        <f>IF(COUNT(C17:D17) &gt; 2, SUM(C17:D17)-MIN(C17:D17)-SMALL(C17:D17,2), SUM(C17:D17))</f>
        <v>12.5</v>
      </c>
      <c r="T14" s="237">
        <f>IF(COUNT(C17:E17) &gt; 2, SUM(C17:E17)-MIN(C17:E17)-SMALL(C17:E17,2), SUM(C17:E17))</f>
        <v>6.5</v>
      </c>
      <c r="U14" s="237">
        <f>IF(COUNT(C17:F17) &gt; 2, SUM(C17:F17)-MIN(C17:F17)-SMALL(C17:F17,2), SUM(C17:F17))</f>
        <v>12.5</v>
      </c>
      <c r="V14" s="237">
        <f>IF(COUNT(C17:G17) &gt; 2, SUM(C17:G17)-MIN(C17:G17)-SMALL(C17:G17,2), SUM(C17:G17))</f>
        <v>17</v>
      </c>
      <c r="W14" s="237">
        <f>IF(COUNT(C17:H17) &gt; 2, SUM(C17:H17)-MIN(C17:H17)-SMALL(C17:H17,2), SUM(C17:H17))</f>
        <v>22.5</v>
      </c>
      <c r="X14" s="237">
        <f>IF(COUNT(C17:I17) &gt; 2, SUM(C17:I17)-MIN(C17:I17)-SMALL(C17:I17,2), SUM(C17:I17))</f>
        <v>29</v>
      </c>
      <c r="Y14" s="237">
        <f>IF(COUNT(C17:J17) &gt; 2, SUM(C17:J17)-MIN(C17:J17)-SMALL(C17:J17,2), SUM(C17:J17))</f>
        <v>33.5</v>
      </c>
      <c r="Z14" s="237">
        <f>IF(COUNT(C17:K17) &gt; 2, SUM(C17:K17)-MIN(C17:K17)-SMALL(C17:K17,2), SUM(C17:K17))</f>
        <v>39</v>
      </c>
      <c r="AA14" s="237">
        <f>IF(COUNT(C17:L17) &gt; 2, SUM(C17:L17)-MIN(C17:L17)-SMALL(C17:L17,2), SUM(C17:L17))</f>
        <v>43.5</v>
      </c>
    </row>
    <row r="15" spans="1:27" ht="4.5" customHeight="1" x14ac:dyDescent="0.2">
      <c r="A15" s="120"/>
      <c r="B15" s="121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33"/>
      <c r="O15" s="123"/>
      <c r="Q15" s="286"/>
      <c r="R15" s="236"/>
      <c r="S15" s="238"/>
      <c r="T15" s="238"/>
      <c r="U15" s="238"/>
      <c r="V15" s="238"/>
      <c r="W15" s="238"/>
      <c r="X15" s="238"/>
      <c r="Y15" s="238"/>
      <c r="Z15" s="238"/>
      <c r="AA15" s="238"/>
    </row>
    <row r="16" spans="1:27" x14ac:dyDescent="0.2">
      <c r="A16" s="261" t="s">
        <v>149</v>
      </c>
      <c r="B16" s="107" t="s">
        <v>4</v>
      </c>
      <c r="C16" s="108">
        <v>1</v>
      </c>
      <c r="D16" s="108">
        <v>2</v>
      </c>
      <c r="E16" s="108">
        <v>5</v>
      </c>
      <c r="F16" s="108">
        <v>5</v>
      </c>
      <c r="G16" s="108">
        <v>7</v>
      </c>
      <c r="H16" s="108">
        <v>3</v>
      </c>
      <c r="I16" s="108">
        <v>1</v>
      </c>
      <c r="J16" s="108">
        <v>5</v>
      </c>
      <c r="K16" s="108">
        <v>3</v>
      </c>
      <c r="L16" s="108">
        <v>6</v>
      </c>
      <c r="M16" s="108">
        <v>3</v>
      </c>
      <c r="N16" s="110">
        <f>SUM(C17:L17)</f>
        <v>51</v>
      </c>
      <c r="O16" s="111" t="s">
        <v>46</v>
      </c>
      <c r="Q16" s="286"/>
      <c r="R16" s="236"/>
      <c r="S16" s="238"/>
      <c r="T16" s="238"/>
      <c r="U16" s="238"/>
      <c r="V16" s="238"/>
      <c r="W16" s="238"/>
      <c r="X16" s="238"/>
      <c r="Y16" s="238"/>
      <c r="Z16" s="238"/>
      <c r="AA16" s="238"/>
    </row>
    <row r="17" spans="1:27" x14ac:dyDescent="0.2">
      <c r="A17" s="262"/>
      <c r="B17" s="112" t="s">
        <v>5</v>
      </c>
      <c r="C17" s="113">
        <v>6.5</v>
      </c>
      <c r="D17" s="113">
        <v>6</v>
      </c>
      <c r="E17" s="113">
        <v>4.5</v>
      </c>
      <c r="F17" s="113">
        <v>4.5</v>
      </c>
      <c r="G17" s="113">
        <v>3.5</v>
      </c>
      <c r="H17" s="113">
        <v>5.5</v>
      </c>
      <c r="I17" s="113">
        <v>6.5</v>
      </c>
      <c r="J17" s="113">
        <v>4.5</v>
      </c>
      <c r="K17" s="113">
        <v>5.5</v>
      </c>
      <c r="L17" s="113">
        <v>4</v>
      </c>
      <c r="M17" s="114"/>
      <c r="N17" s="110">
        <f>IF(COUNT(C17:L17) &gt; 2, SUM(C17:L17)-MIN(C17:L17)-SMALL(C17:L17,2), SUM(C17:L17))</f>
        <v>43.5</v>
      </c>
      <c r="O17" s="115" t="s">
        <v>57</v>
      </c>
      <c r="Q17" s="287"/>
      <c r="R17" s="236"/>
      <c r="S17" s="239"/>
      <c r="T17" s="239"/>
      <c r="U17" s="239"/>
      <c r="V17" s="239"/>
      <c r="W17" s="239"/>
      <c r="X17" s="239"/>
      <c r="Y17" s="239"/>
      <c r="Z17" s="239"/>
      <c r="AA17" s="239"/>
    </row>
    <row r="18" spans="1:27" x14ac:dyDescent="0.2">
      <c r="A18" s="262"/>
      <c r="B18" s="112" t="s">
        <v>6</v>
      </c>
      <c r="C18" s="36">
        <v>100</v>
      </c>
      <c r="D18" s="36">
        <v>80</v>
      </c>
      <c r="E18" s="36"/>
      <c r="F18" s="36"/>
      <c r="G18" s="36"/>
      <c r="H18" s="36">
        <v>40</v>
      </c>
      <c r="I18" s="36">
        <v>100</v>
      </c>
      <c r="J18" s="36"/>
      <c r="K18" s="36">
        <v>40</v>
      </c>
      <c r="L18" s="36">
        <v>220</v>
      </c>
      <c r="M18" s="59">
        <v>160</v>
      </c>
      <c r="N18" s="100">
        <f>SUM(C18:M18)</f>
        <v>740</v>
      </c>
      <c r="O18" s="115" t="s">
        <v>48</v>
      </c>
      <c r="Q18" s="288" t="s">
        <v>152</v>
      </c>
      <c r="R18" s="236">
        <f>IF(COUNT(C22:C22) &gt; 2, SUM(C22:C22)-MIN(C22:C22)-SMALL(C22:C22,2), SUM(C22:C22))</f>
        <v>5</v>
      </c>
      <c r="S18" s="237">
        <f>IF(COUNT(C22:D22) &gt; 2, SUM(C22:D22)-MIN(C22:D22)-SMALL(C22:D22,2), SUM(C22:D22))</f>
        <v>6.5</v>
      </c>
      <c r="T18" s="237">
        <f>IF(COUNT(C22:E22) &gt; 2, SUM(C22:E22)-MIN(C22:E22)-SMALL(C22:E22,2), SUM(C22:E22))</f>
        <v>6.5</v>
      </c>
      <c r="U18" s="237">
        <f>IF(COUNT(C22:F22) &gt; 2, SUM(C22:F22)-MIN(C22:F22)-SMALL(C22:F22,2), SUM(C22:F22))</f>
        <v>11.5</v>
      </c>
      <c r="V18" s="237">
        <f>IF(COUNT(C22:G22) &gt; 2, SUM(C22:G22)-MIN(C22:G22)-SMALL(C22:G22,2), SUM(C22:G22))</f>
        <v>16</v>
      </c>
      <c r="W18" s="237">
        <f>IF(COUNT(C22:H22) &gt; 2, SUM(C22:H22)-MIN(C22:H22)-SMALL(C22:H22,2), SUM(C22:H22))</f>
        <v>22</v>
      </c>
      <c r="X18" s="237">
        <f>IF(COUNT(C22:I22) &gt; 2, SUM(C22:I22)-MIN(C22:I22)-SMALL(C22:I22,2), SUM(C22:I22))</f>
        <v>27</v>
      </c>
      <c r="Y18" s="237">
        <f>IF(COUNT(C22:J22) &gt; 2, SUM(C22:J22)-MIN(C22:J22)-SMALL(C22:J22,2), SUM(C22:J22))</f>
        <v>30.5</v>
      </c>
      <c r="Z18" s="237">
        <f>IF(COUNT(C22:K22) &gt; 2, SUM(C22:K22)-MIN(C22:K22)-SMALL(C22:K22,2), SUM(C22:K22))</f>
        <v>35.5</v>
      </c>
      <c r="AA18" s="237">
        <f>IF(COUNT(C22:L22) &gt; 2, SUM(C22:L22)-MIN(C22:L22)-SMALL(C22:L22,2), SUM(C22:L22))</f>
        <v>40.5</v>
      </c>
    </row>
    <row r="19" spans="1:27" x14ac:dyDescent="0.2">
      <c r="A19" s="263"/>
      <c r="B19" s="116" t="s">
        <v>45</v>
      </c>
      <c r="C19" s="117">
        <f t="shared" ref="C19:L19" si="2">RANK(R14,R6:R61,0)</f>
        <v>1</v>
      </c>
      <c r="D19" s="117">
        <f t="shared" si="2"/>
        <v>1</v>
      </c>
      <c r="E19" s="117">
        <f t="shared" si="2"/>
        <v>1</v>
      </c>
      <c r="F19" s="117">
        <f t="shared" si="2"/>
        <v>1</v>
      </c>
      <c r="G19" s="117">
        <f t="shared" si="2"/>
        <v>3</v>
      </c>
      <c r="H19" s="117">
        <f t="shared" si="2"/>
        <v>2</v>
      </c>
      <c r="I19" s="117">
        <f t="shared" si="2"/>
        <v>1</v>
      </c>
      <c r="J19" s="117">
        <f t="shared" si="2"/>
        <v>1</v>
      </c>
      <c r="K19" s="117">
        <f t="shared" si="2"/>
        <v>1</v>
      </c>
      <c r="L19" s="117">
        <f t="shared" si="2"/>
        <v>1</v>
      </c>
      <c r="M19" s="118"/>
      <c r="N19" s="110">
        <f>IF(N17&gt;0, N17*300, "0")</f>
        <v>13050</v>
      </c>
      <c r="O19" s="119" t="s">
        <v>49</v>
      </c>
      <c r="Q19" s="289"/>
      <c r="R19" s="236"/>
      <c r="S19" s="238"/>
      <c r="T19" s="238"/>
      <c r="U19" s="238"/>
      <c r="V19" s="238"/>
      <c r="W19" s="238"/>
      <c r="X19" s="238"/>
      <c r="Y19" s="238"/>
      <c r="Z19" s="238"/>
      <c r="AA19" s="238"/>
    </row>
    <row r="20" spans="1:27" ht="4.5" customHeight="1" x14ac:dyDescent="0.2">
      <c r="A20" s="120"/>
      <c r="B20" s="121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33"/>
      <c r="O20" s="123"/>
      <c r="Q20" s="289"/>
      <c r="R20" s="236"/>
      <c r="S20" s="238"/>
      <c r="T20" s="238"/>
      <c r="U20" s="238"/>
      <c r="V20" s="238"/>
      <c r="W20" s="238"/>
      <c r="X20" s="238"/>
      <c r="Y20" s="238"/>
      <c r="Z20" s="238"/>
      <c r="AA20" s="238"/>
    </row>
    <row r="21" spans="1:27" x14ac:dyDescent="0.2">
      <c r="A21" s="264" t="s">
        <v>152</v>
      </c>
      <c r="B21" s="124" t="s">
        <v>4</v>
      </c>
      <c r="C21" s="125">
        <v>4</v>
      </c>
      <c r="D21" s="125">
        <v>11</v>
      </c>
      <c r="E21" s="125">
        <v>1</v>
      </c>
      <c r="F21" s="125">
        <v>9</v>
      </c>
      <c r="G21" s="125">
        <v>5</v>
      </c>
      <c r="H21" s="125">
        <v>2</v>
      </c>
      <c r="I21" s="125">
        <v>4</v>
      </c>
      <c r="J21" s="125">
        <v>7</v>
      </c>
      <c r="K21" s="125">
        <v>4</v>
      </c>
      <c r="L21" s="125">
        <v>4</v>
      </c>
      <c r="M21" s="125">
        <v>9</v>
      </c>
      <c r="N21" s="126">
        <f>SUM(C22:L22)</f>
        <v>44.5</v>
      </c>
      <c r="O21" s="127" t="s">
        <v>46</v>
      </c>
      <c r="Q21" s="290"/>
      <c r="R21" s="236"/>
      <c r="S21" s="239"/>
      <c r="T21" s="239"/>
      <c r="U21" s="239"/>
      <c r="V21" s="239"/>
      <c r="W21" s="239"/>
      <c r="X21" s="239"/>
      <c r="Y21" s="239"/>
      <c r="Z21" s="239"/>
      <c r="AA21" s="239"/>
    </row>
    <row r="22" spans="1:27" x14ac:dyDescent="0.2">
      <c r="A22" s="265"/>
      <c r="B22" s="128" t="s">
        <v>5</v>
      </c>
      <c r="C22" s="134">
        <v>5</v>
      </c>
      <c r="D22" s="134">
        <v>1.5</v>
      </c>
      <c r="E22" s="134">
        <v>6.5</v>
      </c>
      <c r="F22" s="134">
        <v>2.5</v>
      </c>
      <c r="G22" s="134">
        <v>4.5</v>
      </c>
      <c r="H22" s="134">
        <v>6</v>
      </c>
      <c r="I22" s="134">
        <v>5</v>
      </c>
      <c r="J22" s="134">
        <v>3.5</v>
      </c>
      <c r="K22" s="134">
        <v>5</v>
      </c>
      <c r="L22" s="134">
        <v>5</v>
      </c>
      <c r="M22" s="114"/>
      <c r="N22" s="126">
        <f>IF(COUNT(C22:L22) &gt; 2, SUM(C22:L22)-MIN(C22:L22)-SMALL(C22:L22,2), SUM(C22:L22))</f>
        <v>40.5</v>
      </c>
      <c r="O22" s="129" t="s">
        <v>57</v>
      </c>
      <c r="Q22" s="282" t="s">
        <v>24</v>
      </c>
      <c r="R22" s="236">
        <f>IF(COUNT(C27:C27) &gt; 2, SUM(C27:C27)-MIN(C27:C27)-SMALL(C27:C27,2), SUM(C27:C27))</f>
        <v>5.5</v>
      </c>
      <c r="S22" s="237">
        <f>IF(COUNT(C27:D27) &gt; 2, SUM(C27:D27)-MIN(C27:D27)-SMALL(C27:D27,2), SUM(C27:D27))</f>
        <v>10</v>
      </c>
      <c r="T22" s="237">
        <f>IF(COUNT(C27:E27) &gt; 2, SUM(C27:E27)-MIN(C27:E27)-SMALL(C27:E27,2), SUM(C27:E27))</f>
        <v>5.5</v>
      </c>
      <c r="U22" s="237">
        <f>IF(COUNT(C27:F27) &gt; 2, SUM(C27:F27)-MIN(C27:F27)-SMALL(C27:F27,2), SUM(C27:F27))</f>
        <v>11</v>
      </c>
      <c r="V22" s="237">
        <f>IF(COUNT(C27:G27) &gt; 2, SUM(C27:G27)-MIN(C27:G27)-SMALL(C27:G27,2), SUM(C27:G27))</f>
        <v>15.5</v>
      </c>
      <c r="W22" s="237">
        <f>IF(COUNT(C27:H27) &gt; 2, SUM(C27:H27)-MIN(C27:H27)-SMALL(C27:H27,2), SUM(C27:H27))</f>
        <v>19.5</v>
      </c>
      <c r="X22" s="237">
        <f>IF(COUNT(C27:I27) &gt; 2, SUM(C27:I27)-MIN(C27:I27)-SMALL(C27:I27,2), SUM(C27:I27))</f>
        <v>23</v>
      </c>
      <c r="Y22" s="237">
        <f>IF(COUNT(C27:J27) &gt; 2, SUM(C27:J27)-MIN(C27:J27)-SMALL(C27:J27,2), SUM(C27:J27))</f>
        <v>26.5</v>
      </c>
      <c r="Z22" s="237">
        <f>IF(COUNT(C27:K27) &gt; 2, SUM(C27:K27)-MIN(C27:K27)-SMALL(C27:K27,2), SUM(C27:K27))</f>
        <v>31</v>
      </c>
      <c r="AA22" s="237">
        <f>IF(COUNT(C27:L27) &gt; 2, SUM(C27:L27)-MIN(C27:L27)-SMALL(C27:L27,2), SUM(C27:L27))</f>
        <v>35.5</v>
      </c>
    </row>
    <row r="23" spans="1:27" x14ac:dyDescent="0.2">
      <c r="A23" s="265"/>
      <c r="B23" s="128" t="s">
        <v>6</v>
      </c>
      <c r="C23" s="26">
        <v>20</v>
      </c>
      <c r="D23" s="26"/>
      <c r="E23" s="26">
        <v>100</v>
      </c>
      <c r="F23" s="26"/>
      <c r="G23" s="26"/>
      <c r="H23" s="26">
        <v>80</v>
      </c>
      <c r="I23" s="26">
        <v>20</v>
      </c>
      <c r="J23" s="26"/>
      <c r="K23" s="26">
        <v>20</v>
      </c>
      <c r="L23" s="26">
        <v>160</v>
      </c>
      <c r="M23" s="38"/>
      <c r="N23" s="99">
        <f>SUM(C23:M23)</f>
        <v>400</v>
      </c>
      <c r="O23" s="129" t="s">
        <v>48</v>
      </c>
      <c r="Q23" s="283"/>
      <c r="R23" s="236"/>
      <c r="S23" s="238"/>
      <c r="T23" s="238"/>
      <c r="U23" s="238"/>
      <c r="V23" s="238"/>
      <c r="W23" s="238"/>
      <c r="X23" s="238"/>
      <c r="Y23" s="238"/>
      <c r="Z23" s="238"/>
      <c r="AA23" s="238"/>
    </row>
    <row r="24" spans="1:27" x14ac:dyDescent="0.2">
      <c r="A24" s="266"/>
      <c r="B24" s="130" t="s">
        <v>45</v>
      </c>
      <c r="C24" s="131">
        <f t="shared" ref="C24:L24" si="3">RANK(R18,R6:R61,0)</f>
        <v>4</v>
      </c>
      <c r="D24" s="131">
        <f t="shared" si="3"/>
        <v>7</v>
      </c>
      <c r="E24" s="131">
        <f t="shared" si="3"/>
        <v>1</v>
      </c>
      <c r="F24" s="131">
        <f t="shared" si="3"/>
        <v>4</v>
      </c>
      <c r="G24" s="131">
        <f t="shared" si="3"/>
        <v>5</v>
      </c>
      <c r="H24" s="131">
        <f t="shared" si="3"/>
        <v>3</v>
      </c>
      <c r="I24" s="131">
        <f t="shared" si="3"/>
        <v>3</v>
      </c>
      <c r="J24" s="131">
        <f t="shared" si="3"/>
        <v>3</v>
      </c>
      <c r="K24" s="131">
        <f t="shared" si="3"/>
        <v>3</v>
      </c>
      <c r="L24" s="131">
        <f t="shared" si="3"/>
        <v>3</v>
      </c>
      <c r="M24" s="118"/>
      <c r="N24" s="126">
        <f>IF(N22&gt;0, N22*300, "0")</f>
        <v>12150</v>
      </c>
      <c r="O24" s="132" t="s">
        <v>49</v>
      </c>
      <c r="Q24" s="283"/>
      <c r="R24" s="236"/>
      <c r="S24" s="238"/>
      <c r="T24" s="238"/>
      <c r="U24" s="238"/>
      <c r="V24" s="238"/>
      <c r="W24" s="238"/>
      <c r="X24" s="238"/>
      <c r="Y24" s="238"/>
      <c r="Z24" s="238"/>
      <c r="AA24" s="238"/>
    </row>
    <row r="25" spans="1:27" ht="4.5" customHeight="1" x14ac:dyDescent="0.2">
      <c r="A25" s="120"/>
      <c r="B25" s="121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33"/>
      <c r="O25" s="123"/>
      <c r="Q25" s="284"/>
      <c r="R25" s="236"/>
      <c r="S25" s="239"/>
      <c r="T25" s="239"/>
      <c r="U25" s="239"/>
      <c r="V25" s="239"/>
      <c r="W25" s="239"/>
      <c r="X25" s="239"/>
      <c r="Y25" s="239"/>
      <c r="Z25" s="239"/>
      <c r="AA25" s="239"/>
    </row>
    <row r="26" spans="1:27" x14ac:dyDescent="0.2">
      <c r="A26" s="255" t="s">
        <v>24</v>
      </c>
      <c r="B26" s="107" t="s">
        <v>4</v>
      </c>
      <c r="C26" s="108">
        <v>3</v>
      </c>
      <c r="D26" s="108">
        <v>5</v>
      </c>
      <c r="E26" s="108">
        <v>3</v>
      </c>
      <c r="F26" s="108">
        <v>11</v>
      </c>
      <c r="G26" s="108">
        <v>6</v>
      </c>
      <c r="H26" s="108">
        <v>7</v>
      </c>
      <c r="I26" s="108">
        <v>7</v>
      </c>
      <c r="J26" s="108">
        <v>12</v>
      </c>
      <c r="K26" s="108">
        <v>5</v>
      </c>
      <c r="L26" s="108">
        <v>5</v>
      </c>
      <c r="M26" s="108">
        <v>6</v>
      </c>
      <c r="N26" s="110">
        <f>SUM(C27:L27)</f>
        <v>38</v>
      </c>
      <c r="O26" s="111" t="s">
        <v>46</v>
      </c>
      <c r="Q26" s="244" t="s">
        <v>177</v>
      </c>
      <c r="R26" s="237">
        <f>IF(COUNT(C32:C32) &gt; 2, SUM(C32:C32)-MIN(C32:C32)-SMALL(C32:C32,2), SUM(C32:C32))</f>
        <v>3</v>
      </c>
      <c r="S26" s="237">
        <f>IF(COUNT(C32:D32) &gt; 2, SUM(C32:D32)-MIN(C32:D32)-SMALL(C32:D32,2), SUM(C32:D32))</f>
        <v>6.5</v>
      </c>
      <c r="T26" s="237">
        <f>IF(COUNT(C32:E32) &gt; 2, SUM(C32:E32)-MIN(C32:E32)-SMALL(C32:E32,2), SUM(C32:E32))</f>
        <v>3.5</v>
      </c>
      <c r="U26" s="237">
        <f>IF(COUNT(C32:F32) &gt; 2, SUM(C32:F32)-MIN(C32:F32)-SMALL(C32:F32,2), SUM(C32:F32))</f>
        <v>6.5</v>
      </c>
      <c r="V26" s="237">
        <f>IF(COUNT(C32:G32) &gt; 2, SUM(C32:G32)-MIN(C32:G32)-SMALL(C32:G32,2), SUM(C32:G32))</f>
        <v>9.5</v>
      </c>
      <c r="W26" s="237">
        <f>IF(COUNT(C32:H32) &gt; 2, SUM(C32:H32)-MIN(C32:H32)-SMALL(C32:H32,2), SUM(C32:H32))</f>
        <v>12</v>
      </c>
      <c r="X26" s="237">
        <f>IF(COUNT(C32:I32) &gt; 2, SUM(C32:I32)-MIN(C32:I32)-SMALL(C32:I32,2), SUM(C32:I32))</f>
        <v>13.5</v>
      </c>
      <c r="Y26" s="237">
        <f>IF(COUNT(C32:J32) &gt; 2, SUM(C32:J32)-MIN(C32:J32)-SMALL(C32:J32,2), SUM(C32:J32))</f>
        <v>17.5</v>
      </c>
      <c r="Z26" s="237">
        <f>IF(COUNT(C32:K32) &gt; 2, SUM(C32:K32)-MIN(C32:K32)-SMALL(C32:K32,2), SUM(C32:K32))</f>
        <v>20.5</v>
      </c>
      <c r="AA26" s="237">
        <f>IF(COUNT(C32:L32) &gt; 2, SUM(C32:L32)-MIN(C32:L32)-SMALL(C32:L32,2), SUM(C32:L32))</f>
        <v>22.5</v>
      </c>
    </row>
    <row r="27" spans="1:27" x14ac:dyDescent="0.2">
      <c r="A27" s="256"/>
      <c r="B27" s="112" t="s">
        <v>5</v>
      </c>
      <c r="C27" s="108">
        <v>5.5</v>
      </c>
      <c r="D27" s="108">
        <v>4.5</v>
      </c>
      <c r="E27" s="108">
        <v>5.5</v>
      </c>
      <c r="F27" s="108">
        <v>1.5</v>
      </c>
      <c r="G27" s="108">
        <v>4</v>
      </c>
      <c r="H27" s="108">
        <v>3.5</v>
      </c>
      <c r="I27" s="108">
        <v>3.5</v>
      </c>
      <c r="J27" s="108">
        <v>1</v>
      </c>
      <c r="K27" s="108">
        <v>4.5</v>
      </c>
      <c r="L27" s="108">
        <v>4.5</v>
      </c>
      <c r="M27" s="109"/>
      <c r="N27" s="110">
        <f>IF(COUNT(C27:L27) &gt; 2, SUM(C27:L27)-MIN(C27:L27)-SMALL(C27:L27,2), SUM(C27:L27))</f>
        <v>35.5</v>
      </c>
      <c r="O27" s="115" t="s">
        <v>57</v>
      </c>
      <c r="Q27" s="245"/>
      <c r="R27" s="238"/>
      <c r="S27" s="238"/>
      <c r="T27" s="238"/>
      <c r="U27" s="238"/>
      <c r="V27" s="238"/>
      <c r="W27" s="238"/>
      <c r="X27" s="238"/>
      <c r="Y27" s="238"/>
      <c r="Z27" s="238"/>
      <c r="AA27" s="238"/>
    </row>
    <row r="28" spans="1:27" x14ac:dyDescent="0.2">
      <c r="A28" s="256"/>
      <c r="B28" s="112" t="s">
        <v>6</v>
      </c>
      <c r="C28" s="36">
        <v>40</v>
      </c>
      <c r="D28" s="36"/>
      <c r="E28" s="36">
        <v>40</v>
      </c>
      <c r="F28" s="36"/>
      <c r="G28" s="36"/>
      <c r="H28" s="36"/>
      <c r="I28" s="36"/>
      <c r="J28" s="36"/>
      <c r="K28" s="36"/>
      <c r="L28" s="36"/>
      <c r="M28" s="59">
        <v>80</v>
      </c>
      <c r="N28" s="100">
        <f>SUM(C28:M28)</f>
        <v>160</v>
      </c>
      <c r="O28" s="115" t="s">
        <v>48</v>
      </c>
      <c r="Q28" s="245"/>
      <c r="R28" s="238"/>
      <c r="S28" s="238"/>
      <c r="T28" s="238"/>
      <c r="U28" s="238"/>
      <c r="V28" s="238"/>
      <c r="W28" s="238"/>
      <c r="X28" s="238"/>
      <c r="Y28" s="238"/>
      <c r="Z28" s="238"/>
      <c r="AA28" s="238"/>
    </row>
    <row r="29" spans="1:27" x14ac:dyDescent="0.2">
      <c r="A29" s="257"/>
      <c r="B29" s="116" t="s">
        <v>45</v>
      </c>
      <c r="C29" s="117">
        <f t="shared" ref="C29:L29" si="4">RANK(R22,R6:R61,0)</f>
        <v>3</v>
      </c>
      <c r="D29" s="117">
        <f t="shared" si="4"/>
        <v>2</v>
      </c>
      <c r="E29" s="117">
        <f t="shared" si="4"/>
        <v>5</v>
      </c>
      <c r="F29" s="117">
        <f t="shared" si="4"/>
        <v>5</v>
      </c>
      <c r="G29" s="117">
        <f t="shared" si="4"/>
        <v>6</v>
      </c>
      <c r="H29" s="117">
        <f t="shared" si="4"/>
        <v>6</v>
      </c>
      <c r="I29" s="117">
        <f t="shared" si="4"/>
        <v>6</v>
      </c>
      <c r="J29" s="117">
        <f t="shared" si="4"/>
        <v>6</v>
      </c>
      <c r="K29" s="117">
        <f t="shared" si="4"/>
        <v>6</v>
      </c>
      <c r="L29" s="117">
        <f t="shared" si="4"/>
        <v>5</v>
      </c>
      <c r="M29" s="118"/>
      <c r="N29" s="110">
        <f>IF(N27&gt;0, N27*300, "0")</f>
        <v>10650</v>
      </c>
      <c r="O29" s="119" t="s">
        <v>49</v>
      </c>
      <c r="Q29" s="246"/>
      <c r="R29" s="239"/>
      <c r="S29" s="239"/>
      <c r="T29" s="239"/>
      <c r="U29" s="239"/>
      <c r="V29" s="239"/>
      <c r="W29" s="239"/>
      <c r="X29" s="239"/>
      <c r="Y29" s="239"/>
      <c r="Z29" s="239"/>
      <c r="AA29" s="239"/>
    </row>
    <row r="30" spans="1:27" ht="4.5" customHeight="1" x14ac:dyDescent="0.2">
      <c r="A30" s="120"/>
      <c r="B30" s="121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33"/>
      <c r="O30" s="123"/>
      <c r="Q30" s="282" t="s">
        <v>142</v>
      </c>
      <c r="R30" s="236">
        <f>IF(COUNT(C37:C37) &gt; 2, SUM(C37:C37)-MIN(C37:C37)-SMALL(C37:C37,2), SUM(C37:C37))</f>
        <v>6</v>
      </c>
      <c r="S30" s="237">
        <f>IF(COUNT(C37:D37) &gt; 2, SUM(C37:D37)-MIN(C37:D37)-SMALL(C37:D37,2), SUM(C37:D37))</f>
        <v>8.5</v>
      </c>
      <c r="T30" s="237">
        <f>IF(COUNT(C37:E37) &gt; 2, SUM(C37:E37)-MIN(C37:E37)-SMALL(C37:E37,2), SUM(C37:E37))</f>
        <v>6</v>
      </c>
      <c r="U30" s="237">
        <f>IF(COUNT(C37:F37) &gt; 2, SUM(C37:F37)-MIN(C37:F37)-SMALL(C37:F37,2), SUM(C37:F37))</f>
        <v>11</v>
      </c>
      <c r="V30" s="237">
        <f>IF(COUNT(C37:G37) &gt; 2, SUM(C37:G37)-MIN(C37:G37)-SMALL(C37:G37,2), SUM(C37:G37))</f>
        <v>16.5</v>
      </c>
      <c r="W30" s="237">
        <f>IF(COUNT(C37:H37) &gt; 2, SUM(C37:H37)-MIN(C37:H37)-SMALL(C37:H37,2), SUM(C37:H37))</f>
        <v>21</v>
      </c>
      <c r="X30" s="237">
        <f>IF(COUNT(C37:I37) &gt; 2, SUM(C37:I37)-MIN(C37:I37)-SMALL(C37:I37,2), SUM(C37:I37))</f>
        <v>25</v>
      </c>
      <c r="Y30" s="237">
        <f>IF(COUNT(C37:J37) &gt; 2, SUM(C37:J37)-MIN(C37:J37)-SMALL(C37:J37,2), SUM(C37:J37))</f>
        <v>30.5</v>
      </c>
      <c r="Z30" s="237">
        <f>IF(COUNT(C37:K37) &gt; 2, SUM(C37:K37)-MIN(C37:K37)-SMALL(C37:K37,2), SUM(C37:K37))</f>
        <v>33</v>
      </c>
      <c r="AA30" s="237">
        <f>IF(COUNT(C37:L37) &gt; 2, SUM(C37:L37)-MIN(C37:L37)-SMALL(C37:L37,2), SUM(C37:L37))</f>
        <v>35.5</v>
      </c>
    </row>
    <row r="31" spans="1:27" x14ac:dyDescent="0.2">
      <c r="A31" s="252" t="s">
        <v>177</v>
      </c>
      <c r="B31" s="124" t="s">
        <v>4</v>
      </c>
      <c r="C31" s="125">
        <v>8</v>
      </c>
      <c r="D31" s="125">
        <v>7</v>
      </c>
      <c r="E31" s="125">
        <v>11</v>
      </c>
      <c r="F31" s="125">
        <v>8</v>
      </c>
      <c r="G31" s="125">
        <v>11</v>
      </c>
      <c r="H31" s="125">
        <v>9</v>
      </c>
      <c r="I31" s="125">
        <v>13</v>
      </c>
      <c r="J31" s="125">
        <v>6</v>
      </c>
      <c r="K31" s="125">
        <v>8</v>
      </c>
      <c r="L31" s="125">
        <v>10</v>
      </c>
      <c r="M31" s="125">
        <v>10</v>
      </c>
      <c r="N31" s="126">
        <f>SUM(C32:L32)</f>
        <v>24.5</v>
      </c>
      <c r="O31" s="127" t="s">
        <v>46</v>
      </c>
      <c r="Q31" s="283"/>
      <c r="R31" s="236"/>
      <c r="S31" s="238"/>
      <c r="T31" s="238"/>
      <c r="U31" s="238"/>
      <c r="V31" s="238"/>
      <c r="W31" s="238"/>
      <c r="X31" s="238"/>
      <c r="Y31" s="238"/>
      <c r="Z31" s="238"/>
      <c r="AA31" s="238"/>
    </row>
    <row r="32" spans="1:27" x14ac:dyDescent="0.2">
      <c r="A32" s="253"/>
      <c r="B32" s="128" t="s">
        <v>5</v>
      </c>
      <c r="C32" s="125">
        <v>3</v>
      </c>
      <c r="D32" s="125">
        <v>3.5</v>
      </c>
      <c r="E32" s="125">
        <v>1.5</v>
      </c>
      <c r="F32" s="125">
        <v>3</v>
      </c>
      <c r="G32" s="125">
        <v>1.5</v>
      </c>
      <c r="H32" s="125">
        <v>2.5</v>
      </c>
      <c r="I32" s="125">
        <v>0.5</v>
      </c>
      <c r="J32" s="125">
        <v>4</v>
      </c>
      <c r="K32" s="125">
        <v>3</v>
      </c>
      <c r="L32" s="125">
        <v>2</v>
      </c>
      <c r="M32" s="109"/>
      <c r="N32" s="126">
        <f>IF(COUNT(C32:L32) &gt; 2, SUM(C32:L32)-MIN(C32:L32)-SMALL(C32:L32,2), SUM(C32:L32))</f>
        <v>22.5</v>
      </c>
      <c r="O32" s="129" t="s">
        <v>57</v>
      </c>
      <c r="Q32" s="283"/>
      <c r="R32" s="236"/>
      <c r="S32" s="238"/>
      <c r="T32" s="238"/>
      <c r="U32" s="238"/>
      <c r="V32" s="238"/>
      <c r="W32" s="238"/>
      <c r="X32" s="238"/>
      <c r="Y32" s="238"/>
      <c r="Z32" s="238"/>
      <c r="AA32" s="238"/>
    </row>
    <row r="33" spans="1:27" x14ac:dyDescent="0.2">
      <c r="A33" s="253"/>
      <c r="B33" s="128" t="s">
        <v>6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38"/>
      <c r="N33" s="99">
        <f>SUM(C33:M33)</f>
        <v>0</v>
      </c>
      <c r="O33" s="129" t="s">
        <v>48</v>
      </c>
      <c r="Q33" s="284"/>
      <c r="R33" s="236"/>
      <c r="S33" s="239"/>
      <c r="T33" s="239"/>
      <c r="U33" s="239"/>
      <c r="V33" s="239"/>
      <c r="W33" s="239"/>
      <c r="X33" s="239"/>
      <c r="Y33" s="239"/>
      <c r="Z33" s="239"/>
      <c r="AA33" s="239"/>
    </row>
    <row r="34" spans="1:27" x14ac:dyDescent="0.2">
      <c r="A34" s="254"/>
      <c r="B34" s="130" t="s">
        <v>45</v>
      </c>
      <c r="C34" s="131">
        <f t="shared" ref="C34:L34" si="5">RANK(R26,R6:R61,0)</f>
        <v>8</v>
      </c>
      <c r="D34" s="131">
        <f t="shared" si="5"/>
        <v>7</v>
      </c>
      <c r="E34" s="131">
        <f t="shared" si="5"/>
        <v>10</v>
      </c>
      <c r="F34" s="131">
        <f t="shared" si="5"/>
        <v>12</v>
      </c>
      <c r="G34" s="131">
        <f t="shared" si="5"/>
        <v>11</v>
      </c>
      <c r="H34" s="131">
        <f t="shared" si="5"/>
        <v>11</v>
      </c>
      <c r="I34" s="131">
        <f t="shared" si="5"/>
        <v>12</v>
      </c>
      <c r="J34" s="131">
        <f t="shared" si="5"/>
        <v>12</v>
      </c>
      <c r="K34" s="131">
        <f t="shared" si="5"/>
        <v>12</v>
      </c>
      <c r="L34" s="131">
        <f t="shared" si="5"/>
        <v>12</v>
      </c>
      <c r="M34" s="118"/>
      <c r="N34" s="126">
        <f>IF(N32&gt;0, N32*300, "0")</f>
        <v>6750</v>
      </c>
      <c r="O34" s="132" t="s">
        <v>49</v>
      </c>
      <c r="Q34" s="244" t="s">
        <v>52</v>
      </c>
      <c r="R34" s="236">
        <f>IF(COUNT(C42:C42) &gt; 2, SUM(C42:C42)-MIN(C42:C42)-SMALL(C42:C42,2), SUM(C42:C42))</f>
        <v>2</v>
      </c>
      <c r="S34" s="237">
        <f>IF(COUNT(C42:D42) &gt; 2, SUM(C42:D42)-MIN(C42:D42)-SMALL(C42:D42,2), SUM(C42:D42))</f>
        <v>2.5</v>
      </c>
      <c r="T34" s="237">
        <f>IF(COUNT(C42:E42) &gt; 2, SUM(C42:E42)-MIN(C42:E42)-SMALL(C42:E42,2), SUM(C42:E42))</f>
        <v>2</v>
      </c>
      <c r="U34" s="237">
        <f>IF(COUNT(C42:F42) &gt; 2, SUM(C42:F42)-MIN(C42:F42)-SMALL(C42:F42,2), SUM(C42:F42))</f>
        <v>4</v>
      </c>
      <c r="V34" s="237">
        <f>IF(COUNT(C42:G42) &gt; 2, SUM(C42:G42)-MIN(C42:G42)-SMALL(C42:G42,2), SUM(C42:G42))</f>
        <v>6.5</v>
      </c>
      <c r="W34" s="237">
        <f>IF(COUNT(C42:H42) &gt; 2, SUM(C42:H42)-MIN(C42:H42)-SMALL(C42:H42,2), SUM(C42:H42))</f>
        <v>13</v>
      </c>
      <c r="X34" s="237">
        <f>IF(COUNT(C42:I42) &gt; 2, SUM(C42:I42)-MIN(C42:I42)-SMALL(C42:I42,2), SUM(C42:I42))</f>
        <v>16</v>
      </c>
      <c r="Y34" s="237">
        <f>IF(COUNT(C42:J42) &gt; 2, SUM(C42:J42)-MIN(C42:J42)-SMALL(C42:J42,2), SUM(C42:J42))</f>
        <v>22.5</v>
      </c>
      <c r="Z34" s="237">
        <f>IF(COUNT(C42:K42) &gt; 2, SUM(C42:K42)-MIN(C42:K42)-SMALL(C42:K42,2), SUM(C42:K42))</f>
        <v>24</v>
      </c>
      <c r="AA34" s="237">
        <f>IF(COUNT(C42:L42) &gt; 2, SUM(C42:L42)-MIN(C42:L42)-SMALL(C42:L42,2), SUM(C42:L42))</f>
        <v>25</v>
      </c>
    </row>
    <row r="35" spans="1:27" ht="4.5" customHeight="1" x14ac:dyDescent="0.2">
      <c r="A35" s="120"/>
      <c r="B35" s="121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33"/>
      <c r="O35" s="123"/>
      <c r="Q35" s="245"/>
      <c r="R35" s="236"/>
      <c r="S35" s="238"/>
      <c r="T35" s="238"/>
      <c r="U35" s="238"/>
      <c r="V35" s="238"/>
      <c r="W35" s="238"/>
      <c r="X35" s="238"/>
      <c r="Y35" s="238"/>
      <c r="Z35" s="238"/>
      <c r="AA35" s="238"/>
    </row>
    <row r="36" spans="1:27" x14ac:dyDescent="0.2">
      <c r="A36" s="255" t="s">
        <v>142</v>
      </c>
      <c r="B36" s="107" t="s">
        <v>4</v>
      </c>
      <c r="C36" s="108">
        <v>2</v>
      </c>
      <c r="D36" s="108">
        <v>9</v>
      </c>
      <c r="E36" s="108">
        <v>4</v>
      </c>
      <c r="F36" s="108">
        <v>6</v>
      </c>
      <c r="G36" s="108">
        <v>3</v>
      </c>
      <c r="H36" s="108">
        <v>5</v>
      </c>
      <c r="I36" s="108">
        <v>9</v>
      </c>
      <c r="J36" s="108">
        <v>3</v>
      </c>
      <c r="K36" s="108">
        <v>0</v>
      </c>
      <c r="L36" s="108">
        <v>13</v>
      </c>
      <c r="M36" s="108">
        <v>1</v>
      </c>
      <c r="N36" s="110">
        <f>SUM(C37:L37)</f>
        <v>36</v>
      </c>
      <c r="O36" s="111" t="s">
        <v>46</v>
      </c>
      <c r="Q36" s="245"/>
      <c r="R36" s="236"/>
      <c r="S36" s="238"/>
      <c r="T36" s="238"/>
      <c r="U36" s="238"/>
      <c r="V36" s="238"/>
      <c r="W36" s="238"/>
      <c r="X36" s="238"/>
      <c r="Y36" s="238"/>
      <c r="Z36" s="238"/>
      <c r="AA36" s="238"/>
    </row>
    <row r="37" spans="1:27" x14ac:dyDescent="0.2">
      <c r="A37" s="256"/>
      <c r="B37" s="112" t="s">
        <v>5</v>
      </c>
      <c r="C37" s="113">
        <v>6</v>
      </c>
      <c r="D37" s="113">
        <v>2.5</v>
      </c>
      <c r="E37" s="113">
        <v>5</v>
      </c>
      <c r="F37" s="113">
        <v>4</v>
      </c>
      <c r="G37" s="113">
        <v>5.5</v>
      </c>
      <c r="H37" s="113">
        <v>4.5</v>
      </c>
      <c r="I37" s="113">
        <v>2.5</v>
      </c>
      <c r="J37" s="113">
        <v>5.5</v>
      </c>
      <c r="K37" s="113">
        <v>0</v>
      </c>
      <c r="L37" s="113">
        <v>0.5</v>
      </c>
      <c r="M37" s="114"/>
      <c r="N37" s="110">
        <f>IF(COUNT(C37:L37) &gt; 2, SUM(C37:L37)-MIN(C37:L37)-SMALL(C37:L37,2), SUM(C37:L37))</f>
        <v>35.5</v>
      </c>
      <c r="O37" s="115" t="s">
        <v>57</v>
      </c>
      <c r="Q37" s="246"/>
      <c r="R37" s="236"/>
      <c r="S37" s="239"/>
      <c r="T37" s="239"/>
      <c r="U37" s="239"/>
      <c r="V37" s="239"/>
      <c r="W37" s="239"/>
      <c r="X37" s="239"/>
      <c r="Y37" s="239"/>
      <c r="Z37" s="239"/>
      <c r="AA37" s="239"/>
    </row>
    <row r="38" spans="1:27" x14ac:dyDescent="0.2">
      <c r="A38" s="256"/>
      <c r="B38" s="112" t="s">
        <v>6</v>
      </c>
      <c r="C38" s="36">
        <v>80</v>
      </c>
      <c r="D38" s="36"/>
      <c r="E38" s="36">
        <v>20</v>
      </c>
      <c r="F38" s="36"/>
      <c r="G38" s="36">
        <v>40</v>
      </c>
      <c r="H38" s="36"/>
      <c r="I38" s="36"/>
      <c r="J38" s="36">
        <v>40</v>
      </c>
      <c r="K38" s="36"/>
      <c r="L38" s="36"/>
      <c r="M38" s="59">
        <v>200</v>
      </c>
      <c r="N38" s="100">
        <f>SUM(C38:M38)</f>
        <v>380</v>
      </c>
      <c r="O38" s="115" t="s">
        <v>48</v>
      </c>
      <c r="Q38" s="278" t="s">
        <v>90</v>
      </c>
      <c r="R38" s="236">
        <f>IF(COUNT(C47:C47) &gt; 2, SUM(C47:C47)-MIN(C47:C47)-SMALL(C47:C47,2), SUM(C47:C47))</f>
        <v>4.5</v>
      </c>
      <c r="S38" s="237">
        <f>IF(COUNT(C47:D47) &gt; 2, SUM(C47:D47)-MIN(C47:D47)-SMALL(C47:D47,2), SUM(C47:D47))</f>
        <v>10</v>
      </c>
      <c r="T38" s="237">
        <f>IF(COUNT(C47:E47) &gt; 2, SUM(C47:E47)-MIN(C47:E47)-SMALL(C47:E47,2), SUM(C47:E47))</f>
        <v>5.5</v>
      </c>
      <c r="U38" s="237">
        <f>IF(COUNT(C47:F47) &gt; 2, SUM(C47:F47)-MIN(C47:F47)-SMALL(C47:F47,2), SUM(C47:F47))</f>
        <v>12</v>
      </c>
      <c r="V38" s="237">
        <f>IF(COUNT(C47:G47) &gt; 2, SUM(C47:G47)-MIN(C47:G47)-SMALL(C47:G47,2), SUM(C47:G47))</f>
        <v>18.5</v>
      </c>
      <c r="W38" s="237">
        <f>IF(COUNT(C47:H47) &gt; 2, SUM(C47:H47)-MIN(C47:H47)-SMALL(C47:H47,2), SUM(C47:H47))</f>
        <v>23.5</v>
      </c>
      <c r="X38" s="237">
        <f>IF(COUNT(C47:I47) &gt; 2, SUM(C47:I47)-MIN(C47:I47)-SMALL(C47:I47,2), SUM(C47:I47))</f>
        <v>29</v>
      </c>
      <c r="Y38" s="237">
        <f>IF(COUNT(C47:J47) &gt; 2, SUM(C47:J47)-MIN(C47:J47)-SMALL(C47:J47,2), SUM(C47:J47))</f>
        <v>33.5</v>
      </c>
      <c r="Z38" s="237">
        <f>IF(COUNT(C47:K47) &gt; 2, SUM(C47:K47)-MIN(C47:K47)-SMALL(C47:K47,2), SUM(C47:K47))</f>
        <v>36</v>
      </c>
      <c r="AA38" s="237">
        <f>IF(COUNT(C47:L47) &gt; 2, SUM(C47:L47)-MIN(C47:L47)-SMALL(C47:L47,2), SUM(C47:L47))</f>
        <v>39</v>
      </c>
    </row>
    <row r="39" spans="1:27" x14ac:dyDescent="0.2">
      <c r="A39" s="257"/>
      <c r="B39" s="116" t="s">
        <v>45</v>
      </c>
      <c r="C39" s="117">
        <f t="shared" ref="C39:L39" si="6">RANK(R30,R6:R61,0)</f>
        <v>2</v>
      </c>
      <c r="D39" s="117">
        <f t="shared" si="6"/>
        <v>4</v>
      </c>
      <c r="E39" s="117">
        <f t="shared" si="6"/>
        <v>4</v>
      </c>
      <c r="F39" s="117">
        <f t="shared" si="6"/>
        <v>5</v>
      </c>
      <c r="G39" s="117">
        <f t="shared" si="6"/>
        <v>4</v>
      </c>
      <c r="H39" s="117">
        <f t="shared" si="6"/>
        <v>4</v>
      </c>
      <c r="I39" s="117">
        <f t="shared" si="6"/>
        <v>4</v>
      </c>
      <c r="J39" s="117">
        <f t="shared" si="6"/>
        <v>3</v>
      </c>
      <c r="K39" s="117">
        <f t="shared" si="6"/>
        <v>5</v>
      </c>
      <c r="L39" s="117">
        <f t="shared" si="6"/>
        <v>5</v>
      </c>
      <c r="M39" s="118"/>
      <c r="N39" s="110">
        <f>IF(N37&gt;0, N37*300, "0")</f>
        <v>10650</v>
      </c>
      <c r="O39" s="119" t="s">
        <v>49</v>
      </c>
      <c r="Q39" s="279"/>
      <c r="R39" s="236"/>
      <c r="S39" s="238"/>
      <c r="T39" s="238"/>
      <c r="U39" s="238"/>
      <c r="V39" s="238"/>
      <c r="W39" s="238"/>
      <c r="X39" s="238"/>
      <c r="Y39" s="238"/>
      <c r="Z39" s="238"/>
      <c r="AA39" s="238"/>
    </row>
    <row r="40" spans="1:27" ht="4.5" customHeight="1" x14ac:dyDescent="0.2">
      <c r="A40" s="120"/>
      <c r="B40" s="121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33"/>
      <c r="O40" s="123"/>
      <c r="Q40" s="279"/>
      <c r="R40" s="236"/>
      <c r="S40" s="238"/>
      <c r="T40" s="238"/>
      <c r="U40" s="238"/>
      <c r="V40" s="238"/>
      <c r="W40" s="238"/>
      <c r="X40" s="238"/>
      <c r="Y40" s="238"/>
      <c r="Z40" s="238"/>
      <c r="AA40" s="238"/>
    </row>
    <row r="41" spans="1:27" x14ac:dyDescent="0.2">
      <c r="A41" s="252" t="s">
        <v>52</v>
      </c>
      <c r="B41" s="124" t="s">
        <v>4</v>
      </c>
      <c r="C41" s="125">
        <v>10</v>
      </c>
      <c r="D41" s="125">
        <v>13</v>
      </c>
      <c r="E41" s="125">
        <v>10</v>
      </c>
      <c r="F41" s="125">
        <v>0</v>
      </c>
      <c r="G41" s="125">
        <v>9</v>
      </c>
      <c r="H41" s="125">
        <v>1</v>
      </c>
      <c r="I41" s="125">
        <v>8</v>
      </c>
      <c r="J41" s="125">
        <v>1</v>
      </c>
      <c r="K41" s="125">
        <v>11</v>
      </c>
      <c r="L41" s="125">
        <v>12</v>
      </c>
      <c r="M41" s="125">
        <v>5</v>
      </c>
      <c r="N41" s="126">
        <f>SUM(C42:L42)</f>
        <v>25.5</v>
      </c>
      <c r="O41" s="127" t="s">
        <v>46</v>
      </c>
      <c r="Q41" s="280"/>
      <c r="R41" s="236"/>
      <c r="S41" s="239"/>
      <c r="T41" s="239"/>
      <c r="U41" s="239"/>
      <c r="V41" s="239"/>
      <c r="W41" s="239"/>
      <c r="X41" s="239"/>
      <c r="Y41" s="239"/>
      <c r="Z41" s="239"/>
      <c r="AA41" s="239"/>
    </row>
    <row r="42" spans="1:27" x14ac:dyDescent="0.2">
      <c r="A42" s="253"/>
      <c r="B42" s="128" t="s">
        <v>5</v>
      </c>
      <c r="C42" s="125">
        <v>2</v>
      </c>
      <c r="D42" s="125">
        <v>0.5</v>
      </c>
      <c r="E42" s="125">
        <v>2</v>
      </c>
      <c r="F42" s="125">
        <v>0</v>
      </c>
      <c r="G42" s="125">
        <v>2.5</v>
      </c>
      <c r="H42" s="125">
        <v>6.5</v>
      </c>
      <c r="I42" s="125">
        <v>3</v>
      </c>
      <c r="J42" s="125">
        <v>6.5</v>
      </c>
      <c r="K42" s="125">
        <v>1.5</v>
      </c>
      <c r="L42" s="125">
        <v>1</v>
      </c>
      <c r="M42" s="109"/>
      <c r="N42" s="126">
        <f>IF(COUNT(C42:L42) &gt; 2, SUM(C42:L42)-MIN(C42:L42)-SMALL(C42:L42,2), SUM(C42:L42))</f>
        <v>25</v>
      </c>
      <c r="O42" s="129" t="s">
        <v>57</v>
      </c>
      <c r="Q42" s="244" t="s">
        <v>178</v>
      </c>
      <c r="R42" s="236">
        <f>IF(COUNT(C52:C52) &gt; 2, SUM(C52:C52)-MIN(C52:C52)-SMALL(C52:C52,2), SUM(C52:C52))</f>
        <v>0</v>
      </c>
      <c r="S42" s="237">
        <f>IF(COUNT(C52:D52) &gt; 2, SUM(C52:D52)-MIN(C52:D52)-SMALL(C52:D52,2), SUM(C52:D52))</f>
        <v>5</v>
      </c>
      <c r="T42" s="237">
        <f>IF(COUNT(C52:E52) &gt; 2, SUM(C52:E52)-MIN(C52:E52)-SMALL(C52:E52,2), SUM(C52:E52))</f>
        <v>5</v>
      </c>
      <c r="U42" s="237">
        <f>IF(COUNT(C52:F52) &gt; 2, SUM(C52:F52)-MIN(C52:F52)-SMALL(C52:F52,2), SUM(C52:F52))</f>
        <v>7.5</v>
      </c>
      <c r="V42" s="237">
        <f>IF(COUNT(C52:G52) &gt; 2, SUM(C52:G52)-MIN(C52:G52)-SMALL(C52:G52,2), SUM(C52:G52))</f>
        <v>7.5</v>
      </c>
      <c r="W42" s="237">
        <f>IF(COUNT(C52:H52) &gt; 2, SUM(C52:H52)-MIN(C52:H52)-SMALL(C52:H52,2), SUM(C52:H52))</f>
        <v>8.5</v>
      </c>
      <c r="X42" s="237">
        <f>IF(COUNT(C52:I52) &gt; 2, SUM(C52:I52)-MIN(C52:I52)-SMALL(C52:I52,2), SUM(C52:I52))</f>
        <v>10</v>
      </c>
      <c r="Y42" s="237">
        <f>IF(COUNT(C52:J52) &gt; 2, SUM(C52:J52)-MIN(C52:J52)-SMALL(C52:J52,2), SUM(C52:J52))</f>
        <v>12</v>
      </c>
      <c r="Z42" s="237">
        <f>IF(COUNT(C52:K52) &gt; 2, SUM(C52:K52)-MIN(C52:K52)-SMALL(C52:K52,2), SUM(C52:K52))</f>
        <v>16</v>
      </c>
      <c r="AA42" s="237">
        <f>IF(COUNT(C52:L52) &gt; 2, SUM(C52:L52)-MIN(C52:L52)-SMALL(C52:L52,2), SUM(C52:L52))</f>
        <v>18.5</v>
      </c>
    </row>
    <row r="43" spans="1:27" x14ac:dyDescent="0.2">
      <c r="A43" s="253"/>
      <c r="B43" s="128" t="s">
        <v>6</v>
      </c>
      <c r="C43" s="26"/>
      <c r="D43" s="26"/>
      <c r="E43" s="26"/>
      <c r="F43" s="26"/>
      <c r="G43" s="26"/>
      <c r="H43" s="26">
        <v>120</v>
      </c>
      <c r="I43" s="26"/>
      <c r="J43" s="26">
        <v>100</v>
      </c>
      <c r="K43" s="26"/>
      <c r="L43" s="26"/>
      <c r="M43" s="38">
        <v>100</v>
      </c>
      <c r="N43" s="99">
        <f>SUM(C43:M43)</f>
        <v>320</v>
      </c>
      <c r="O43" s="129" t="s">
        <v>48</v>
      </c>
      <c r="Q43" s="245"/>
      <c r="R43" s="236"/>
      <c r="S43" s="238"/>
      <c r="T43" s="238"/>
      <c r="U43" s="238"/>
      <c r="V43" s="238"/>
      <c r="W43" s="238"/>
      <c r="X43" s="238"/>
      <c r="Y43" s="238"/>
      <c r="Z43" s="238"/>
      <c r="AA43" s="238"/>
    </row>
    <row r="44" spans="1:27" x14ac:dyDescent="0.2">
      <c r="A44" s="254"/>
      <c r="B44" s="130" t="s">
        <v>45</v>
      </c>
      <c r="C44" s="131">
        <f t="shared" ref="C44:L44" si="7">RANK(R34,R6:R61,0)</f>
        <v>10</v>
      </c>
      <c r="D44" s="131">
        <f t="shared" si="7"/>
        <v>13</v>
      </c>
      <c r="E44" s="131">
        <f t="shared" si="7"/>
        <v>13</v>
      </c>
      <c r="F44" s="131">
        <f t="shared" si="7"/>
        <v>13</v>
      </c>
      <c r="G44" s="131">
        <f t="shared" si="7"/>
        <v>13</v>
      </c>
      <c r="H44" s="131">
        <f t="shared" si="7"/>
        <v>10</v>
      </c>
      <c r="I44" s="131">
        <f t="shared" si="7"/>
        <v>11</v>
      </c>
      <c r="J44" s="131">
        <f t="shared" si="7"/>
        <v>9</v>
      </c>
      <c r="K44" s="131">
        <f t="shared" si="7"/>
        <v>10</v>
      </c>
      <c r="L44" s="131">
        <f t="shared" si="7"/>
        <v>11</v>
      </c>
      <c r="M44" s="118"/>
      <c r="N44" s="126">
        <f>IF(N42&gt;0, N42*300, "0")</f>
        <v>7500</v>
      </c>
      <c r="O44" s="132" t="s">
        <v>49</v>
      </c>
      <c r="Q44" s="245"/>
      <c r="R44" s="236"/>
      <c r="S44" s="238"/>
      <c r="T44" s="238"/>
      <c r="U44" s="238"/>
      <c r="V44" s="238"/>
      <c r="W44" s="238"/>
      <c r="X44" s="238"/>
      <c r="Y44" s="238"/>
      <c r="Z44" s="238"/>
      <c r="AA44" s="238"/>
    </row>
    <row r="45" spans="1:27" ht="4.5" customHeight="1" x14ac:dyDescent="0.2">
      <c r="A45" s="122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33"/>
      <c r="O45" s="122"/>
      <c r="Q45" s="246"/>
      <c r="R45" s="236"/>
      <c r="S45" s="239"/>
      <c r="T45" s="239"/>
      <c r="U45" s="239"/>
      <c r="V45" s="239"/>
      <c r="W45" s="239"/>
      <c r="X45" s="239"/>
      <c r="Y45" s="239"/>
      <c r="Z45" s="239"/>
      <c r="AA45" s="239"/>
    </row>
    <row r="46" spans="1:27" x14ac:dyDescent="0.2">
      <c r="A46" s="267" t="s">
        <v>90</v>
      </c>
      <c r="B46" s="107" t="s">
        <v>4</v>
      </c>
      <c r="C46" s="117">
        <v>5</v>
      </c>
      <c r="D46" s="117">
        <v>3</v>
      </c>
      <c r="E46" s="117">
        <v>0</v>
      </c>
      <c r="F46" s="117">
        <v>1</v>
      </c>
      <c r="G46" s="117">
        <v>1</v>
      </c>
      <c r="H46" s="117">
        <v>4</v>
      </c>
      <c r="I46" s="117">
        <v>3</v>
      </c>
      <c r="J46" s="117">
        <v>13</v>
      </c>
      <c r="K46" s="117">
        <v>9</v>
      </c>
      <c r="L46" s="117">
        <v>8</v>
      </c>
      <c r="M46" s="117">
        <v>4</v>
      </c>
      <c r="N46" s="110">
        <f>SUM(C47:L47)</f>
        <v>39.5</v>
      </c>
      <c r="O46" s="111" t="s">
        <v>46</v>
      </c>
      <c r="Q46" s="282" t="s">
        <v>17</v>
      </c>
      <c r="R46" s="236">
        <f>IF(COUNT(C57:C57) &gt; 2, SUM(C57:C57)-MIN(C57:C57)-SMALL(C57:C57,2), SUM(C57:C57))</f>
        <v>2.5</v>
      </c>
      <c r="S46" s="237">
        <f>IF(COUNT(C57:D57) &gt; 2, SUM(C57:D57)-MIN(C57:D57)-SMALL(C57:D57,2), SUM(C57:D57))</f>
        <v>3.5</v>
      </c>
      <c r="T46" s="237">
        <f>IF(COUNT(C57:E57) &gt; 2, SUM(C57:E57)-MIN(C57:E57)-SMALL(C57:E57,2), SUM(C57:E57))</f>
        <v>4</v>
      </c>
      <c r="U46" s="237">
        <f>IF(COUNT(C57:F57) &gt; 2, SUM(C57:F57)-MIN(C57:F57)-SMALL(C57:F57,2), SUM(C57:F57))</f>
        <v>7.5</v>
      </c>
      <c r="V46" s="237">
        <f>IF(COUNT(C57:G57) &gt; 2, SUM(C57:G57)-MIN(C57:G57)-SMALL(C57:G57,2), SUM(C57:G57))</f>
        <v>10</v>
      </c>
      <c r="W46" s="237">
        <f>IF(COUNT(C57:H57) &gt; 2, SUM(C57:H57)-MIN(C57:H57)-SMALL(C57:H57,2), SUM(C57:H57))</f>
        <v>12</v>
      </c>
      <c r="X46" s="237">
        <f>IF(COUNT(C57:I57) &gt; 2, SUM(C57:I57)-MIN(C57:I57)-SMALL(C57:I57,2), SUM(C57:I57))</f>
        <v>18</v>
      </c>
      <c r="Y46" s="237">
        <f>IF(COUNT(C57:J57) &gt; 2, SUM(C57:J57)-MIN(C57:J57)-SMALL(C57:J57,2), SUM(C57:J57))</f>
        <v>21</v>
      </c>
      <c r="Z46" s="237">
        <f>IF(COUNT(C57:K57) &gt; 2, SUM(C57:K57)-MIN(C57:K57)-SMALL(C57:K57,2), SUM(C57:K57))</f>
        <v>27.5</v>
      </c>
      <c r="AA46" s="237">
        <f>IF(COUNT(C57:L57) &gt; 2, SUM(C57:L57)-MIN(C57:L57)-SMALL(C57:L57,2), SUM(C57:L57))</f>
        <v>33</v>
      </c>
    </row>
    <row r="47" spans="1:27" x14ac:dyDescent="0.2">
      <c r="A47" s="268"/>
      <c r="B47" s="135" t="s">
        <v>5</v>
      </c>
      <c r="C47" s="117">
        <v>4.5</v>
      </c>
      <c r="D47" s="117">
        <v>5.5</v>
      </c>
      <c r="E47" s="117">
        <v>0</v>
      </c>
      <c r="F47" s="117">
        <v>6.5</v>
      </c>
      <c r="G47" s="117">
        <v>6.5</v>
      </c>
      <c r="H47" s="117">
        <v>5</v>
      </c>
      <c r="I47" s="117">
        <v>5.5</v>
      </c>
      <c r="J47" s="117">
        <v>0.5</v>
      </c>
      <c r="K47" s="117">
        <v>2.5</v>
      </c>
      <c r="L47" s="117">
        <v>3</v>
      </c>
      <c r="M47" s="118"/>
      <c r="N47" s="110">
        <f>IF(COUNT(C47:L47) &gt; 2, SUM(C47:L47)-MIN(C47:L47)-SMALL(C47:L47,2), SUM(C47:L47))</f>
        <v>39</v>
      </c>
      <c r="O47" s="115" t="s">
        <v>57</v>
      </c>
      <c r="Q47" s="283"/>
      <c r="R47" s="236"/>
      <c r="S47" s="238"/>
      <c r="T47" s="238"/>
      <c r="U47" s="238"/>
      <c r="V47" s="238"/>
      <c r="W47" s="238"/>
      <c r="X47" s="238"/>
      <c r="Y47" s="238"/>
      <c r="Z47" s="238"/>
      <c r="AA47" s="238"/>
    </row>
    <row r="48" spans="1:27" x14ac:dyDescent="0.2">
      <c r="A48" s="268"/>
      <c r="B48" s="135" t="s">
        <v>6</v>
      </c>
      <c r="C48" s="36"/>
      <c r="D48" s="36">
        <v>40</v>
      </c>
      <c r="E48" s="36"/>
      <c r="F48" s="36">
        <v>100</v>
      </c>
      <c r="G48" s="36">
        <v>100</v>
      </c>
      <c r="H48" s="36">
        <v>20</v>
      </c>
      <c r="I48" s="36">
        <v>40</v>
      </c>
      <c r="J48" s="36"/>
      <c r="K48" s="36"/>
      <c r="L48" s="36">
        <v>120</v>
      </c>
      <c r="M48" s="117">
        <v>140</v>
      </c>
      <c r="N48" s="100">
        <f>SUM(C48:M48)</f>
        <v>560</v>
      </c>
      <c r="O48" s="115" t="s">
        <v>48</v>
      </c>
      <c r="Q48" s="283"/>
      <c r="R48" s="236"/>
      <c r="S48" s="238"/>
      <c r="T48" s="238"/>
      <c r="U48" s="238"/>
      <c r="V48" s="238"/>
      <c r="W48" s="238"/>
      <c r="X48" s="238"/>
      <c r="Y48" s="238"/>
      <c r="Z48" s="238"/>
      <c r="AA48" s="238"/>
    </row>
    <row r="49" spans="1:27" x14ac:dyDescent="0.2">
      <c r="A49" s="269"/>
      <c r="B49" s="136" t="s">
        <v>45</v>
      </c>
      <c r="C49" s="117">
        <f t="shared" ref="C49:L49" si="8">RANK(R38,R6:R61,0)</f>
        <v>5</v>
      </c>
      <c r="D49" s="117">
        <f t="shared" si="8"/>
        <v>2</v>
      </c>
      <c r="E49" s="117">
        <f t="shared" si="8"/>
        <v>5</v>
      </c>
      <c r="F49" s="117">
        <f t="shared" si="8"/>
        <v>3</v>
      </c>
      <c r="G49" s="117">
        <f t="shared" si="8"/>
        <v>1</v>
      </c>
      <c r="H49" s="117">
        <f t="shared" si="8"/>
        <v>1</v>
      </c>
      <c r="I49" s="117">
        <f t="shared" si="8"/>
        <v>1</v>
      </c>
      <c r="J49" s="117">
        <f t="shared" si="8"/>
        <v>1</v>
      </c>
      <c r="K49" s="117">
        <f t="shared" si="8"/>
        <v>2</v>
      </c>
      <c r="L49" s="117">
        <f t="shared" si="8"/>
        <v>4</v>
      </c>
      <c r="M49" s="118"/>
      <c r="N49" s="110">
        <f>IF(N47&gt;0, N47*300, "0")</f>
        <v>11700</v>
      </c>
      <c r="O49" s="119" t="s">
        <v>49</v>
      </c>
      <c r="Q49" s="284"/>
      <c r="R49" s="236"/>
      <c r="S49" s="239"/>
      <c r="T49" s="239"/>
      <c r="U49" s="239"/>
      <c r="V49" s="239"/>
      <c r="W49" s="239"/>
      <c r="X49" s="239"/>
      <c r="Y49" s="239"/>
      <c r="Z49" s="239"/>
      <c r="AA49" s="239"/>
    </row>
    <row r="50" spans="1:27" ht="4.5" customHeight="1" x14ac:dyDescent="0.2">
      <c r="A50" s="122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33"/>
      <c r="O50" s="122"/>
      <c r="Q50" s="244" t="s">
        <v>19</v>
      </c>
      <c r="R50" s="236">
        <f>IF(COUNT(C62:C62) &gt; 2, SUM(C62:C62)-MIN(C62:C62)-SMALL(C62:C62,2), SUM(C62:C62))</f>
        <v>1</v>
      </c>
      <c r="S50" s="237">
        <f>IF(COUNT(C62:D62) &gt; 2, SUM(C62:D62)-MIN(C62:D62)-SMALL(C62:D62,2), SUM(C62:D62))</f>
        <v>3</v>
      </c>
      <c r="T50" s="237">
        <f>IF(COUNT(C62:E62) &gt; 2, SUM(C62:E62)-MIN(C62:E62)-SMALL(C62:E62,2), SUM(C62:E62))</f>
        <v>3.5</v>
      </c>
      <c r="U50" s="237">
        <f>IF(COUNT(C62:F62) &gt; 2, SUM(C62:F62)-MIN(C62:F62)-SMALL(C62:F62,2), SUM(C62:F62))</f>
        <v>8.5</v>
      </c>
      <c r="V50" s="237">
        <f>IF(COUNT(C62:G62) &gt; 2, SUM(C62:G62)-MIN(C62:G62)-SMALL(C62:G62,2), SUM(C62:G62))</f>
        <v>11.5</v>
      </c>
      <c r="W50" s="237">
        <f>IF(COUNT(C62:H62) &gt; 2, SUM(C62:H62)-MIN(C62:H62)-SMALL(C62:H62,2), SUM(C62:H62))</f>
        <v>13.5</v>
      </c>
      <c r="X50" s="237">
        <f>IF(COUNT(C62:I62) &gt; 2, SUM(C62:I62)-MIN(C62:I62)-SMALL(C62:I62,2), SUM(C62:I62))</f>
        <v>18</v>
      </c>
      <c r="Y50" s="237">
        <f>IF(COUNT(C62:J62) &gt; 2, SUM(C62:J62)-MIN(C62:J62)-SMALL(C62:J62,2), SUM(C62:J62))</f>
        <v>23</v>
      </c>
      <c r="Z50" s="237">
        <f>IF(COUNT(C62:K62) &gt; 2, SUM(C62:K62)-MIN(C62:K62)-SMALL(C62:K62,2), SUM(C62:K62))</f>
        <v>25</v>
      </c>
      <c r="AA50" s="237">
        <f>IF(COUNT(C62:L62) &gt; 2, SUM(C62:L62)-MIN(C62:L62)-SMALL(C62:L62,2), SUM(C62:L62))</f>
        <v>31.5</v>
      </c>
    </row>
    <row r="51" spans="1:27" x14ac:dyDescent="0.2">
      <c r="A51" s="252" t="s">
        <v>178</v>
      </c>
      <c r="B51" s="124" t="s">
        <v>4</v>
      </c>
      <c r="C51" s="131">
        <v>0</v>
      </c>
      <c r="D51" s="131">
        <v>4</v>
      </c>
      <c r="E51" s="131">
        <v>9</v>
      </c>
      <c r="F51" s="131">
        <v>0</v>
      </c>
      <c r="G51" s="131">
        <v>0</v>
      </c>
      <c r="H51" s="131">
        <v>12</v>
      </c>
      <c r="I51" s="131">
        <v>11</v>
      </c>
      <c r="J51" s="131">
        <v>10</v>
      </c>
      <c r="K51" s="131">
        <v>6</v>
      </c>
      <c r="L51" s="131">
        <v>9</v>
      </c>
      <c r="M51" s="131">
        <v>8</v>
      </c>
      <c r="N51" s="126">
        <f>SUM(C52:L52)</f>
        <v>18.5</v>
      </c>
      <c r="O51" s="127" t="s">
        <v>46</v>
      </c>
      <c r="Q51" s="245"/>
      <c r="R51" s="236"/>
      <c r="S51" s="238"/>
      <c r="T51" s="238"/>
      <c r="U51" s="238"/>
      <c r="V51" s="238"/>
      <c r="W51" s="238"/>
      <c r="X51" s="238"/>
      <c r="Y51" s="238"/>
      <c r="Z51" s="238"/>
      <c r="AA51" s="238"/>
    </row>
    <row r="52" spans="1:27" x14ac:dyDescent="0.2">
      <c r="A52" s="253"/>
      <c r="B52" s="128" t="s">
        <v>5</v>
      </c>
      <c r="C52" s="131">
        <v>0</v>
      </c>
      <c r="D52" s="131">
        <v>5</v>
      </c>
      <c r="E52" s="131">
        <v>2.5</v>
      </c>
      <c r="F52" s="131">
        <v>0</v>
      </c>
      <c r="G52" s="131">
        <v>0</v>
      </c>
      <c r="H52" s="131">
        <v>1</v>
      </c>
      <c r="I52" s="131">
        <v>1.5</v>
      </c>
      <c r="J52" s="131">
        <v>2</v>
      </c>
      <c r="K52" s="131">
        <v>4</v>
      </c>
      <c r="L52" s="131">
        <v>2.5</v>
      </c>
      <c r="M52" s="118"/>
      <c r="N52" s="126">
        <f>IF(COUNT(C52:L52) &gt; 2, SUM(C52:L52)-MIN(C52:L52)-SMALL(C52:L52,2), SUM(C52:L52))</f>
        <v>18.5</v>
      </c>
      <c r="O52" s="129" t="s">
        <v>57</v>
      </c>
      <c r="Q52" s="245"/>
      <c r="R52" s="236"/>
      <c r="S52" s="238"/>
      <c r="T52" s="238"/>
      <c r="U52" s="238"/>
      <c r="V52" s="238"/>
      <c r="W52" s="238"/>
      <c r="X52" s="238"/>
      <c r="Y52" s="238"/>
      <c r="Z52" s="238"/>
      <c r="AA52" s="238"/>
    </row>
    <row r="53" spans="1:27" x14ac:dyDescent="0.2">
      <c r="A53" s="253"/>
      <c r="B53" s="128" t="s">
        <v>6</v>
      </c>
      <c r="C53" s="26"/>
      <c r="D53" s="26">
        <v>20</v>
      </c>
      <c r="E53" s="26"/>
      <c r="F53" s="26"/>
      <c r="G53" s="26"/>
      <c r="H53" s="26"/>
      <c r="I53" s="26"/>
      <c r="J53" s="26"/>
      <c r="K53" s="26"/>
      <c r="L53" s="26"/>
      <c r="M53" s="131"/>
      <c r="N53" s="99">
        <f>SUM(C53:M53)</f>
        <v>20</v>
      </c>
      <c r="O53" s="129" t="s">
        <v>48</v>
      </c>
      <c r="Q53" s="246"/>
      <c r="R53" s="236"/>
      <c r="S53" s="239"/>
      <c r="T53" s="239"/>
      <c r="U53" s="239"/>
      <c r="V53" s="239"/>
      <c r="W53" s="239"/>
      <c r="X53" s="239"/>
      <c r="Y53" s="239"/>
      <c r="Z53" s="239"/>
      <c r="AA53" s="239"/>
    </row>
    <row r="54" spans="1:27" x14ac:dyDescent="0.2">
      <c r="A54" s="253"/>
      <c r="B54" s="130" t="s">
        <v>45</v>
      </c>
      <c r="C54" s="131">
        <f t="shared" ref="C54:L54" si="9">RANK(R42,R6:R61,0)</f>
        <v>13</v>
      </c>
      <c r="D54" s="131">
        <f t="shared" si="9"/>
        <v>10</v>
      </c>
      <c r="E54" s="131">
        <f t="shared" si="9"/>
        <v>7</v>
      </c>
      <c r="F54" s="131">
        <f t="shared" si="9"/>
        <v>10</v>
      </c>
      <c r="G54" s="131">
        <f t="shared" si="9"/>
        <v>12</v>
      </c>
      <c r="H54" s="131">
        <f t="shared" si="9"/>
        <v>13</v>
      </c>
      <c r="I54" s="131">
        <f t="shared" si="9"/>
        <v>13</v>
      </c>
      <c r="J54" s="131">
        <f t="shared" si="9"/>
        <v>13</v>
      </c>
      <c r="K54" s="131">
        <f t="shared" si="9"/>
        <v>13</v>
      </c>
      <c r="L54" s="131">
        <f t="shared" si="9"/>
        <v>13</v>
      </c>
      <c r="M54" s="118"/>
      <c r="N54" s="126">
        <f>IF(N52&gt;0, N52*300, "0")</f>
        <v>5550</v>
      </c>
      <c r="O54" s="132" t="s">
        <v>49</v>
      </c>
      <c r="Q54" s="278" t="s">
        <v>159</v>
      </c>
      <c r="R54" s="237">
        <f>IF(COUNT(C67:C67) &gt; 2, SUM(C67:C67)-MIN(C67:C67)-SMALL(C67:C67,2), SUM(C67:C67))</f>
        <v>4</v>
      </c>
      <c r="S54" s="237">
        <f>IF(COUNT(C67:D67) &gt; 2, SUM(C67:D67)-MIN(C67:D67)-SMALL(C67:D67,2), SUM(C67:D67))</f>
        <v>8</v>
      </c>
      <c r="T54" s="237">
        <f>IF(COUNT(C67:E67) &gt; 2, SUM(C67:E67)-MIN(C67:E67)-SMALL(C67:E67,2), SUM(C67:E67))</f>
        <v>4</v>
      </c>
      <c r="U54" s="237">
        <f>IF(COUNT(C67:F67) &gt; 2, SUM(C67:F67)-MIN(C67:F67)-SMALL(C67:F67,2), SUM(C67:F67))</f>
        <v>8</v>
      </c>
      <c r="V54" s="237">
        <f>IF(COUNT(C67:G67) &gt; 2, SUM(C67:G67)-MIN(C67:G67)-SMALL(C67:G67,2), SUM(C67:G67))</f>
        <v>13</v>
      </c>
      <c r="W54" s="237">
        <f>IF(COUNT(C67:H67) &gt; 2, SUM(C67:H67)-MIN(C67:H67)-SMALL(C67:H67,2), SUM(C67:H67))</f>
        <v>15</v>
      </c>
      <c r="X54" s="237">
        <f>IF(COUNT(C67:I67) &gt; 2, SUM(C67:I67)-MIN(C67:I67)-SMALL(C67:I67,2), SUM(C67:I67))</f>
        <v>17</v>
      </c>
      <c r="Y54" s="237">
        <f>IF(COUNT(C67:J67) &gt; 2, SUM(C67:J67)-MIN(C67:J67)-SMALL(C67:J67,2), SUM(C67:J67))</f>
        <v>19.5</v>
      </c>
      <c r="Z54" s="237">
        <f>IF(COUNT(C67:K67) &gt; 2, SUM(C67:K67)-MIN(C67:K67)-SMALL(C67:K67,2), SUM(C67:K67))</f>
        <v>23</v>
      </c>
      <c r="AA54" s="237">
        <f>IF(COUNT(C67:L67) &gt; 2, SUM(C67:L67)-MIN(C67:L67)-SMALL(C67:L67,2), SUM(C67:L67))</f>
        <v>26.5</v>
      </c>
    </row>
    <row r="55" spans="1:27" ht="4.5" customHeight="1" x14ac:dyDescent="0.2">
      <c r="A55" s="120"/>
      <c r="B55" s="121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33"/>
      <c r="O55" s="123"/>
      <c r="Q55" s="279"/>
      <c r="R55" s="238"/>
      <c r="S55" s="238"/>
      <c r="T55" s="238"/>
      <c r="U55" s="238"/>
      <c r="V55" s="238"/>
      <c r="W55" s="238"/>
      <c r="X55" s="238"/>
      <c r="Y55" s="238"/>
      <c r="Z55" s="238"/>
      <c r="AA55" s="238"/>
    </row>
    <row r="56" spans="1:27" x14ac:dyDescent="0.2">
      <c r="A56" s="255" t="s">
        <v>17</v>
      </c>
      <c r="B56" s="107" t="s">
        <v>4</v>
      </c>
      <c r="C56" s="108">
        <v>9</v>
      </c>
      <c r="D56" s="108">
        <v>12</v>
      </c>
      <c r="E56" s="108">
        <v>6</v>
      </c>
      <c r="F56" s="108">
        <v>7</v>
      </c>
      <c r="G56" s="108">
        <v>10</v>
      </c>
      <c r="H56" s="108">
        <v>13</v>
      </c>
      <c r="I56" s="108">
        <v>2</v>
      </c>
      <c r="J56" s="108">
        <v>8</v>
      </c>
      <c r="K56" s="108">
        <v>1</v>
      </c>
      <c r="L56" s="108">
        <v>3</v>
      </c>
      <c r="M56" s="108">
        <v>13</v>
      </c>
      <c r="N56" s="110">
        <f>SUM(C57:L57)</f>
        <v>34.5</v>
      </c>
      <c r="O56" s="111" t="s">
        <v>46</v>
      </c>
      <c r="Q56" s="279"/>
      <c r="R56" s="238"/>
      <c r="S56" s="238"/>
      <c r="T56" s="238"/>
      <c r="U56" s="238"/>
      <c r="V56" s="238"/>
      <c r="W56" s="238"/>
      <c r="X56" s="238"/>
      <c r="Y56" s="238"/>
      <c r="Z56" s="238"/>
      <c r="AA56" s="238"/>
    </row>
    <row r="57" spans="1:27" x14ac:dyDescent="0.2">
      <c r="A57" s="256"/>
      <c r="B57" s="112" t="s">
        <v>5</v>
      </c>
      <c r="C57" s="108">
        <v>2.5</v>
      </c>
      <c r="D57" s="108">
        <v>1</v>
      </c>
      <c r="E57" s="108">
        <v>4</v>
      </c>
      <c r="F57" s="108">
        <v>3.5</v>
      </c>
      <c r="G57" s="108">
        <v>2</v>
      </c>
      <c r="H57" s="108">
        <v>0.5</v>
      </c>
      <c r="I57" s="108">
        <v>6</v>
      </c>
      <c r="J57" s="108">
        <v>3</v>
      </c>
      <c r="K57" s="108">
        <v>6.5</v>
      </c>
      <c r="L57" s="108">
        <v>5.5</v>
      </c>
      <c r="M57" s="109"/>
      <c r="N57" s="110">
        <f>IF(COUNT(C57:L57) &gt; 2, SUM(C57:L57)-MIN(C57:L57)-SMALL(C57:L57,2), SUM(C57:L57))</f>
        <v>33</v>
      </c>
      <c r="O57" s="115" t="s">
        <v>57</v>
      </c>
      <c r="Q57" s="280"/>
      <c r="R57" s="239"/>
      <c r="S57" s="239"/>
      <c r="T57" s="239"/>
      <c r="U57" s="239"/>
      <c r="V57" s="239"/>
      <c r="W57" s="239"/>
      <c r="X57" s="239"/>
      <c r="Y57" s="239"/>
      <c r="Z57" s="239"/>
      <c r="AA57" s="239"/>
    </row>
    <row r="58" spans="1:27" x14ac:dyDescent="0.2">
      <c r="A58" s="256"/>
      <c r="B58" s="112" t="s">
        <v>6</v>
      </c>
      <c r="C58" s="36"/>
      <c r="D58" s="36"/>
      <c r="E58" s="36"/>
      <c r="F58" s="36"/>
      <c r="G58" s="36"/>
      <c r="H58" s="36"/>
      <c r="I58" s="36">
        <v>100</v>
      </c>
      <c r="J58" s="36"/>
      <c r="K58" s="36">
        <v>100</v>
      </c>
      <c r="L58" s="36">
        <v>40</v>
      </c>
      <c r="M58" s="59"/>
      <c r="N58" s="100">
        <f>SUM(C58:M58)</f>
        <v>240</v>
      </c>
      <c r="O58" s="115" t="s">
        <v>48</v>
      </c>
      <c r="Q58" s="244" t="s">
        <v>179</v>
      </c>
      <c r="R58" s="237">
        <f>IF(COUNT(C72:C72) &gt; 2, SUM(C72:C72)-MIN(C72:C72)-SMALL(C72:C72,2), SUM(C72:C72))</f>
        <v>0</v>
      </c>
      <c r="S58" s="237">
        <f>IF(COUNT(C72:D72) &gt; 2, SUM(C72:D72)-MIN(C72:D72)-SMALL(C72:D72,2), SUM(C72:D72))</f>
        <v>0</v>
      </c>
      <c r="T58" s="237">
        <f>IF(COUNT(C72:E72) &gt; 2, SUM(C72:E72)-MIN(C72:E72)-SMALL(C72:E72,2), SUM(C72:E72))</f>
        <v>0</v>
      </c>
      <c r="U58" s="237">
        <f>IF(COUNT(C72:F72) &gt; 2, SUM(C72:F72)-MIN(C72:F72)-SMALL(C72:F72,2), SUM(C72:F72))</f>
        <v>0</v>
      </c>
      <c r="V58" s="237">
        <f>IF(COUNT(C72:G72) &gt; 2, SUM(C72:G72)-MIN(C72:G72)-SMALL(C72:G72,2), SUM(C72:G72))</f>
        <v>0</v>
      </c>
      <c r="W58" s="237">
        <f>IF(COUNT(C72:H72) &gt; 2, SUM(C72:H72)-MIN(C72:H72)-SMALL(C72:H72,2), SUM(C72:H72))</f>
        <v>0</v>
      </c>
      <c r="X58" s="237">
        <f>IF(COUNT(C72:I72) &gt; 2, SUM(C72:I72)-MIN(C72:I72)-SMALL(C72:I72,2), SUM(C72:I72))</f>
        <v>0</v>
      </c>
      <c r="Y58" s="237">
        <f>IF(COUNT(C72:J72) &gt; 2, SUM(C72:J72)-MIN(C72:J72)-SMALL(C72:J72,2), SUM(C72:J72))</f>
        <v>0</v>
      </c>
      <c r="Z58" s="237">
        <f>IF(COUNT(C72:K72) &gt; 2, SUM(C72:K72)-MIN(C72:K72)-SMALL(C72:K72,2), SUM(C72:K72))</f>
        <v>0</v>
      </c>
      <c r="AA58" s="237">
        <f>IF(COUNT(C72:L72) &gt; 2, SUM(C72:L72)-MIN(C72:L72)-SMALL(C72:L72,2), SUM(C72:L72))</f>
        <v>0</v>
      </c>
    </row>
    <row r="59" spans="1:27" x14ac:dyDescent="0.2">
      <c r="A59" s="257"/>
      <c r="B59" s="116" t="s">
        <v>45</v>
      </c>
      <c r="C59" s="117">
        <f t="shared" ref="C59:L59" si="10">RANK(R46,R6:R61,0)</f>
        <v>9</v>
      </c>
      <c r="D59" s="117">
        <f t="shared" si="10"/>
        <v>11</v>
      </c>
      <c r="E59" s="117">
        <f t="shared" si="10"/>
        <v>8</v>
      </c>
      <c r="F59" s="117">
        <f t="shared" si="10"/>
        <v>10</v>
      </c>
      <c r="G59" s="117">
        <f t="shared" si="10"/>
        <v>10</v>
      </c>
      <c r="H59" s="117">
        <f t="shared" si="10"/>
        <v>11</v>
      </c>
      <c r="I59" s="117">
        <f t="shared" si="10"/>
        <v>8</v>
      </c>
      <c r="J59" s="117">
        <f t="shared" si="10"/>
        <v>10</v>
      </c>
      <c r="K59" s="117">
        <f t="shared" si="10"/>
        <v>7</v>
      </c>
      <c r="L59" s="117">
        <f t="shared" si="10"/>
        <v>7</v>
      </c>
      <c r="M59" s="118"/>
      <c r="N59" s="110">
        <f>IF(N57&gt;0, N57*300, "0")</f>
        <v>9900</v>
      </c>
      <c r="O59" s="119" t="s">
        <v>49</v>
      </c>
      <c r="Q59" s="245"/>
      <c r="R59" s="238"/>
      <c r="S59" s="238"/>
      <c r="T59" s="238"/>
      <c r="U59" s="238"/>
      <c r="V59" s="238"/>
      <c r="W59" s="238"/>
      <c r="X59" s="238"/>
      <c r="Y59" s="238"/>
      <c r="Z59" s="238"/>
      <c r="AA59" s="238"/>
    </row>
    <row r="60" spans="1:27" ht="4.5" customHeight="1" x14ac:dyDescent="0.2">
      <c r="A60" s="120"/>
      <c r="B60" s="121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33"/>
      <c r="O60" s="123"/>
      <c r="Q60" s="245"/>
      <c r="R60" s="238"/>
      <c r="S60" s="238"/>
      <c r="T60" s="238"/>
      <c r="U60" s="238"/>
      <c r="V60" s="238"/>
      <c r="W60" s="238"/>
      <c r="X60" s="238"/>
      <c r="Y60" s="238"/>
      <c r="Z60" s="238"/>
      <c r="AA60" s="238"/>
    </row>
    <row r="61" spans="1:27" x14ac:dyDescent="0.2">
      <c r="A61" s="252" t="s">
        <v>19</v>
      </c>
      <c r="B61" s="124" t="s">
        <v>4</v>
      </c>
      <c r="C61" s="125">
        <v>12</v>
      </c>
      <c r="D61" s="125">
        <v>10</v>
      </c>
      <c r="E61" s="125">
        <v>7</v>
      </c>
      <c r="F61" s="125">
        <v>4</v>
      </c>
      <c r="G61" s="125">
        <v>8</v>
      </c>
      <c r="H61" s="125">
        <v>10</v>
      </c>
      <c r="I61" s="125">
        <v>5</v>
      </c>
      <c r="J61" s="125">
        <v>4</v>
      </c>
      <c r="K61" s="125">
        <v>0</v>
      </c>
      <c r="L61" s="125">
        <v>1</v>
      </c>
      <c r="M61" s="125">
        <v>2</v>
      </c>
      <c r="N61" s="126">
        <f>SUM(C62:L62)</f>
        <v>32.5</v>
      </c>
      <c r="O61" s="127" t="s">
        <v>46</v>
      </c>
      <c r="Q61" s="246"/>
      <c r="R61" s="239"/>
      <c r="S61" s="239"/>
      <c r="T61" s="239"/>
      <c r="U61" s="239"/>
      <c r="V61" s="239"/>
      <c r="W61" s="239"/>
      <c r="X61" s="239"/>
      <c r="Y61" s="239"/>
      <c r="Z61" s="239"/>
      <c r="AA61" s="239"/>
    </row>
    <row r="62" spans="1:27" x14ac:dyDescent="0.2">
      <c r="A62" s="253"/>
      <c r="B62" s="128" t="s">
        <v>5</v>
      </c>
      <c r="C62" s="125">
        <v>1</v>
      </c>
      <c r="D62" s="125">
        <v>2</v>
      </c>
      <c r="E62" s="125">
        <v>3.5</v>
      </c>
      <c r="F62" s="125">
        <v>5</v>
      </c>
      <c r="G62" s="125">
        <v>3</v>
      </c>
      <c r="H62" s="125">
        <v>2</v>
      </c>
      <c r="I62" s="125">
        <v>4.5</v>
      </c>
      <c r="J62" s="125">
        <v>5</v>
      </c>
      <c r="K62" s="125">
        <v>0</v>
      </c>
      <c r="L62" s="125">
        <v>6.5</v>
      </c>
      <c r="M62" s="109"/>
      <c r="N62" s="126">
        <f>IF(COUNT(C62:L62) &gt; 2, SUM(C62:L62)-MIN(C62:L62)-SMALL(C62:L62,2), SUM(C62:L62))</f>
        <v>31.5</v>
      </c>
      <c r="O62" s="129" t="s">
        <v>57</v>
      </c>
      <c r="R62" s="235"/>
      <c r="S62" s="234"/>
      <c r="T62" s="234"/>
      <c r="U62" s="234"/>
      <c r="V62" s="234"/>
      <c r="W62" s="234"/>
      <c r="X62" s="234"/>
      <c r="Y62" s="234"/>
      <c r="Z62" s="234"/>
      <c r="AA62" s="234"/>
    </row>
    <row r="63" spans="1:27" x14ac:dyDescent="0.2">
      <c r="A63" s="253"/>
      <c r="B63" s="128" t="s">
        <v>6</v>
      </c>
      <c r="C63" s="26"/>
      <c r="D63" s="26"/>
      <c r="E63" s="26"/>
      <c r="F63" s="26">
        <v>20</v>
      </c>
      <c r="G63" s="26"/>
      <c r="H63" s="26"/>
      <c r="I63" s="26"/>
      <c r="J63" s="26">
        <v>20</v>
      </c>
      <c r="K63" s="26"/>
      <c r="L63" s="26">
        <v>100</v>
      </c>
      <c r="M63" s="38">
        <v>200</v>
      </c>
      <c r="N63" s="99">
        <f>SUM(C63:M63)</f>
        <v>340</v>
      </c>
      <c r="O63" s="129" t="s">
        <v>48</v>
      </c>
      <c r="R63" s="235"/>
      <c r="S63" s="234"/>
      <c r="T63" s="234"/>
      <c r="U63" s="234"/>
      <c r="V63" s="234"/>
      <c r="W63" s="234"/>
      <c r="X63" s="234"/>
      <c r="Y63" s="234"/>
      <c r="Z63" s="234"/>
      <c r="AA63" s="234"/>
    </row>
    <row r="64" spans="1:27" x14ac:dyDescent="0.2">
      <c r="A64" s="254"/>
      <c r="B64" s="130" t="s">
        <v>45</v>
      </c>
      <c r="C64" s="131">
        <f t="shared" ref="C64:L64" si="11">RANK(R50,R6:R61,0)</f>
        <v>12</v>
      </c>
      <c r="D64" s="131">
        <f t="shared" si="11"/>
        <v>12</v>
      </c>
      <c r="E64" s="131">
        <f t="shared" si="11"/>
        <v>10</v>
      </c>
      <c r="F64" s="131">
        <f t="shared" si="11"/>
        <v>8</v>
      </c>
      <c r="G64" s="131">
        <f t="shared" si="11"/>
        <v>9</v>
      </c>
      <c r="H64" s="131">
        <f t="shared" si="11"/>
        <v>9</v>
      </c>
      <c r="I64" s="131">
        <f t="shared" si="11"/>
        <v>8</v>
      </c>
      <c r="J64" s="131">
        <f t="shared" si="11"/>
        <v>8</v>
      </c>
      <c r="K64" s="131">
        <f t="shared" si="11"/>
        <v>9</v>
      </c>
      <c r="L64" s="131">
        <f t="shared" si="11"/>
        <v>8</v>
      </c>
      <c r="M64" s="118"/>
      <c r="N64" s="126">
        <f>IF(N62&gt;0, N62*300, "0")</f>
        <v>9450</v>
      </c>
      <c r="O64" s="132" t="s">
        <v>49</v>
      </c>
      <c r="R64" s="235"/>
      <c r="S64" s="234"/>
      <c r="T64" s="234"/>
      <c r="U64" s="234"/>
      <c r="V64" s="234"/>
      <c r="W64" s="234"/>
      <c r="X64" s="234"/>
      <c r="Y64" s="234"/>
      <c r="Z64" s="234"/>
      <c r="AA64" s="234"/>
    </row>
    <row r="65" spans="1:27" ht="4.5" customHeight="1" x14ac:dyDescent="0.2">
      <c r="A65" s="120"/>
      <c r="B65" s="121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33"/>
      <c r="O65" s="123"/>
      <c r="R65" s="235"/>
      <c r="S65" s="234"/>
      <c r="T65" s="234"/>
      <c r="U65" s="234"/>
      <c r="V65" s="234"/>
      <c r="W65" s="234"/>
      <c r="X65" s="234"/>
      <c r="Y65" s="234"/>
      <c r="Z65" s="234"/>
      <c r="AA65" s="234"/>
    </row>
    <row r="66" spans="1:27" x14ac:dyDescent="0.2">
      <c r="A66" s="268" t="s">
        <v>159</v>
      </c>
      <c r="B66" s="107" t="s">
        <v>4</v>
      </c>
      <c r="C66" s="117">
        <v>6</v>
      </c>
      <c r="D66" s="117">
        <v>6</v>
      </c>
      <c r="E66" s="117">
        <v>0</v>
      </c>
      <c r="F66" s="117">
        <v>10</v>
      </c>
      <c r="G66" s="117">
        <v>4</v>
      </c>
      <c r="H66" s="117">
        <v>11</v>
      </c>
      <c r="I66" s="117">
        <v>10</v>
      </c>
      <c r="J66" s="117">
        <v>9</v>
      </c>
      <c r="K66" s="117">
        <v>7</v>
      </c>
      <c r="L66" s="117">
        <v>7</v>
      </c>
      <c r="M66" s="117">
        <v>7</v>
      </c>
      <c r="N66" s="110">
        <f>SUM(C67:L67)</f>
        <v>28</v>
      </c>
      <c r="O66" s="111" t="s">
        <v>46</v>
      </c>
      <c r="R66" s="235"/>
      <c r="S66" s="234"/>
      <c r="T66" s="234"/>
      <c r="U66" s="234"/>
      <c r="V66" s="234"/>
      <c r="W66" s="234"/>
      <c r="X66" s="234"/>
      <c r="Y66" s="234"/>
      <c r="Z66" s="234"/>
      <c r="AA66" s="234"/>
    </row>
    <row r="67" spans="1:27" x14ac:dyDescent="0.2">
      <c r="A67" s="268"/>
      <c r="B67" s="135" t="s">
        <v>5</v>
      </c>
      <c r="C67" s="117">
        <v>4</v>
      </c>
      <c r="D67" s="117">
        <v>4</v>
      </c>
      <c r="E67" s="117">
        <v>0</v>
      </c>
      <c r="F67" s="117">
        <v>2</v>
      </c>
      <c r="G67" s="117">
        <v>5</v>
      </c>
      <c r="H67" s="117">
        <v>1.5</v>
      </c>
      <c r="I67" s="117">
        <v>2</v>
      </c>
      <c r="J67" s="117">
        <v>2.5</v>
      </c>
      <c r="K67" s="117">
        <v>3.5</v>
      </c>
      <c r="L67" s="117">
        <v>3.5</v>
      </c>
      <c r="M67" s="118"/>
      <c r="N67" s="110">
        <f>IF(COUNT(C67:L67) &gt; 2, SUM(C67:L67)-MIN(C67:L67)-SMALL(C67:L67,2), SUM(C67:L67))</f>
        <v>26.5</v>
      </c>
      <c r="O67" s="115" t="s">
        <v>57</v>
      </c>
      <c r="R67" s="235"/>
      <c r="S67" s="234"/>
      <c r="T67" s="234"/>
      <c r="U67" s="234"/>
      <c r="V67" s="234"/>
      <c r="W67" s="234"/>
      <c r="X67" s="234"/>
      <c r="Y67" s="234"/>
      <c r="Z67" s="234"/>
      <c r="AA67" s="234"/>
    </row>
    <row r="68" spans="1:27" x14ac:dyDescent="0.2">
      <c r="A68" s="268"/>
      <c r="B68" s="135" t="s">
        <v>6</v>
      </c>
      <c r="C68" s="138"/>
      <c r="D68" s="138"/>
      <c r="E68" s="138"/>
      <c r="F68" s="138"/>
      <c r="G68" s="138">
        <v>20</v>
      </c>
      <c r="H68" s="138"/>
      <c r="I68" s="138"/>
      <c r="J68" s="138"/>
      <c r="K68" s="138"/>
      <c r="L68" s="138"/>
      <c r="M68" s="117">
        <v>30</v>
      </c>
      <c r="N68" s="100">
        <f>SUM(C68:M68)</f>
        <v>50</v>
      </c>
      <c r="O68" s="115" t="s">
        <v>48</v>
      </c>
    </row>
    <row r="69" spans="1:27" x14ac:dyDescent="0.2">
      <c r="A69" s="268"/>
      <c r="B69" s="136" t="s">
        <v>45</v>
      </c>
      <c r="C69" s="117">
        <f t="shared" ref="C69:L69" si="12">RANK(R54,R6:R61,0)</f>
        <v>6</v>
      </c>
      <c r="D69" s="117">
        <f t="shared" si="12"/>
        <v>5</v>
      </c>
      <c r="E69" s="117">
        <f t="shared" si="12"/>
        <v>8</v>
      </c>
      <c r="F69" s="117">
        <f t="shared" si="12"/>
        <v>9</v>
      </c>
      <c r="G69" s="117">
        <f t="shared" si="12"/>
        <v>8</v>
      </c>
      <c r="H69" s="117">
        <f t="shared" si="12"/>
        <v>8</v>
      </c>
      <c r="I69" s="117">
        <f t="shared" si="12"/>
        <v>10</v>
      </c>
      <c r="J69" s="117">
        <f t="shared" si="12"/>
        <v>11</v>
      </c>
      <c r="K69" s="117">
        <f t="shared" si="12"/>
        <v>11</v>
      </c>
      <c r="L69" s="117">
        <f t="shared" si="12"/>
        <v>10</v>
      </c>
      <c r="M69" s="118"/>
      <c r="N69" s="110">
        <f>IF(N67&gt;0, N67*300, "0")</f>
        <v>7950</v>
      </c>
      <c r="O69" s="119" t="s">
        <v>49</v>
      </c>
    </row>
    <row r="70" spans="1:27" ht="4.5" customHeight="1" x14ac:dyDescent="0.2">
      <c r="A70" s="120"/>
      <c r="B70" s="121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33"/>
      <c r="O70" s="123"/>
    </row>
    <row r="71" spans="1:27" x14ac:dyDescent="0.2">
      <c r="A71" s="252" t="s">
        <v>179</v>
      </c>
      <c r="B71" s="124" t="s">
        <v>4</v>
      </c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6">
        <f>SUM(C72:L72)</f>
        <v>0</v>
      </c>
      <c r="O71" s="127" t="s">
        <v>46</v>
      </c>
    </row>
    <row r="72" spans="1:27" x14ac:dyDescent="0.2">
      <c r="A72" s="253"/>
      <c r="B72" s="128" t="s">
        <v>5</v>
      </c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09"/>
      <c r="N72" s="126">
        <f>IF(COUNT(C72:L72) &gt; 2, SUM(C72:L72)-MIN(C72:L72)-SMALL(C72:L72,2), SUM(C72:L72))</f>
        <v>0</v>
      </c>
      <c r="O72" s="129" t="s">
        <v>57</v>
      </c>
    </row>
    <row r="73" spans="1:27" x14ac:dyDescent="0.2">
      <c r="A73" s="253"/>
      <c r="B73" s="128" t="s">
        <v>6</v>
      </c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38"/>
      <c r="N73" s="99">
        <f>SUM(C73:L73)</f>
        <v>0</v>
      </c>
      <c r="O73" s="129" t="s">
        <v>48</v>
      </c>
    </row>
    <row r="74" spans="1:27" x14ac:dyDescent="0.2">
      <c r="A74" s="254"/>
      <c r="B74" s="130" t="s">
        <v>45</v>
      </c>
      <c r="C74" s="131">
        <f t="shared" ref="C74:L74" si="13">RANK(R58,R6:R61,0)</f>
        <v>13</v>
      </c>
      <c r="D74" s="131">
        <f t="shared" si="13"/>
        <v>14</v>
      </c>
      <c r="E74" s="131">
        <f t="shared" si="13"/>
        <v>14</v>
      </c>
      <c r="F74" s="131">
        <f t="shared" si="13"/>
        <v>14</v>
      </c>
      <c r="G74" s="131">
        <f t="shared" si="13"/>
        <v>14</v>
      </c>
      <c r="H74" s="131">
        <f t="shared" si="13"/>
        <v>14</v>
      </c>
      <c r="I74" s="131">
        <f t="shared" si="13"/>
        <v>14</v>
      </c>
      <c r="J74" s="131">
        <f t="shared" si="13"/>
        <v>14</v>
      </c>
      <c r="K74" s="131">
        <f t="shared" si="13"/>
        <v>14</v>
      </c>
      <c r="L74" s="131">
        <f t="shared" si="13"/>
        <v>14</v>
      </c>
      <c r="M74" s="118"/>
      <c r="N74" s="126" t="str">
        <f>IF(N72&gt;0, N72*243.903, "0")</f>
        <v>0</v>
      </c>
      <c r="O74" s="132" t="s">
        <v>49</v>
      </c>
    </row>
    <row r="75" spans="1:27" ht="4.5" customHeight="1" x14ac:dyDescent="0.2">
      <c r="A75" s="120"/>
      <c r="B75" s="121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33"/>
      <c r="O75" s="123"/>
    </row>
    <row r="76" spans="1:27" x14ac:dyDescent="0.2">
      <c r="A76" s="120"/>
      <c r="B76" s="121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33"/>
      <c r="O76" s="123"/>
    </row>
  </sheetData>
  <mergeCells count="190">
    <mergeCell ref="AA66:AA67"/>
    <mergeCell ref="X62:X65"/>
    <mergeCell ref="Y62:Y65"/>
    <mergeCell ref="Z62:Z65"/>
    <mergeCell ref="AA62:AA65"/>
    <mergeCell ref="A66:A69"/>
    <mergeCell ref="R66:R67"/>
    <mergeCell ref="S66:S67"/>
    <mergeCell ref="T66:T67"/>
    <mergeCell ref="U66:U67"/>
    <mergeCell ref="V66:V67"/>
    <mergeCell ref="T62:T65"/>
    <mergeCell ref="U62:U65"/>
    <mergeCell ref="V62:V65"/>
    <mergeCell ref="W62:W65"/>
    <mergeCell ref="A71:A74"/>
    <mergeCell ref="W66:W67"/>
    <mergeCell ref="X66:X67"/>
    <mergeCell ref="Y66:Y67"/>
    <mergeCell ref="Z66:Z67"/>
    <mergeCell ref="U50:U53"/>
    <mergeCell ref="V50:V53"/>
    <mergeCell ref="AA54:AA57"/>
    <mergeCell ref="A56:A59"/>
    <mergeCell ref="Q58:Q61"/>
    <mergeCell ref="R58:R61"/>
    <mergeCell ref="S58:S61"/>
    <mergeCell ref="T58:T61"/>
    <mergeCell ref="U58:U61"/>
    <mergeCell ref="V58:V61"/>
    <mergeCell ref="W58:W61"/>
    <mergeCell ref="X58:X61"/>
    <mergeCell ref="U54:U57"/>
    <mergeCell ref="V54:V57"/>
    <mergeCell ref="W54:W57"/>
    <mergeCell ref="X54:X57"/>
    <mergeCell ref="Y54:Y57"/>
    <mergeCell ref="Z54:Z57"/>
    <mergeCell ref="Y58:Y61"/>
    <mergeCell ref="Z58:Z61"/>
    <mergeCell ref="AA58:AA61"/>
    <mergeCell ref="A61:A64"/>
    <mergeCell ref="R62:R65"/>
    <mergeCell ref="S62:S65"/>
    <mergeCell ref="A51:A54"/>
    <mergeCell ref="Q54:Q57"/>
    <mergeCell ref="R54:R57"/>
    <mergeCell ref="S54:S57"/>
    <mergeCell ref="T54:T57"/>
    <mergeCell ref="Q50:Q53"/>
    <mergeCell ref="R50:R53"/>
    <mergeCell ref="S50:S53"/>
    <mergeCell ref="T50:T53"/>
    <mergeCell ref="X46:X49"/>
    <mergeCell ref="Y46:Y49"/>
    <mergeCell ref="Z46:Z49"/>
    <mergeCell ref="AA46:AA49"/>
    <mergeCell ref="X42:X45"/>
    <mergeCell ref="Y42:Y45"/>
    <mergeCell ref="Z42:Z45"/>
    <mergeCell ref="AA42:AA45"/>
    <mergeCell ref="W50:W53"/>
    <mergeCell ref="X50:X53"/>
    <mergeCell ref="Y50:Y53"/>
    <mergeCell ref="Z50:Z53"/>
    <mergeCell ref="AA50:AA53"/>
    <mergeCell ref="A46:A49"/>
    <mergeCell ref="Q46:Q49"/>
    <mergeCell ref="R46:R49"/>
    <mergeCell ref="S46:S49"/>
    <mergeCell ref="T46:T49"/>
    <mergeCell ref="U46:U49"/>
    <mergeCell ref="Z38:Z41"/>
    <mergeCell ref="AA38:AA41"/>
    <mergeCell ref="A41:A44"/>
    <mergeCell ref="Q42:Q45"/>
    <mergeCell ref="R42:R45"/>
    <mergeCell ref="S42:S45"/>
    <mergeCell ref="T42:T45"/>
    <mergeCell ref="U42:U45"/>
    <mergeCell ref="V42:V45"/>
    <mergeCell ref="W42:W45"/>
    <mergeCell ref="T38:T41"/>
    <mergeCell ref="U38:U41"/>
    <mergeCell ref="V38:V41"/>
    <mergeCell ref="W38:W41"/>
    <mergeCell ref="X38:X41"/>
    <mergeCell ref="Y38:Y41"/>
    <mergeCell ref="V46:V49"/>
    <mergeCell ref="W46:W49"/>
    <mergeCell ref="Z34:Z37"/>
    <mergeCell ref="AA34:AA37"/>
    <mergeCell ref="A31:A34"/>
    <mergeCell ref="Q34:Q37"/>
    <mergeCell ref="R34:R37"/>
    <mergeCell ref="S34:S37"/>
    <mergeCell ref="T34:T37"/>
    <mergeCell ref="U34:U37"/>
    <mergeCell ref="A36:A39"/>
    <mergeCell ref="Q38:Q41"/>
    <mergeCell ref="R38:R41"/>
    <mergeCell ref="S38:S41"/>
    <mergeCell ref="V30:V33"/>
    <mergeCell ref="W30:W33"/>
    <mergeCell ref="X30:X33"/>
    <mergeCell ref="Y30:Y33"/>
    <mergeCell ref="Z30:Z33"/>
    <mergeCell ref="AA30:AA33"/>
    <mergeCell ref="Q30:Q33"/>
    <mergeCell ref="R30:R33"/>
    <mergeCell ref="S30:S33"/>
    <mergeCell ref="T30:T33"/>
    <mergeCell ref="U30:U33"/>
    <mergeCell ref="V34:V37"/>
    <mergeCell ref="W34:W37"/>
    <mergeCell ref="X34:X37"/>
    <mergeCell ref="Y34:Y37"/>
    <mergeCell ref="Z18:Z21"/>
    <mergeCell ref="Y22:Y25"/>
    <mergeCell ref="Z22:Z25"/>
    <mergeCell ref="AA22:AA25"/>
    <mergeCell ref="A26:A29"/>
    <mergeCell ref="Q26:Q29"/>
    <mergeCell ref="R26:R29"/>
    <mergeCell ref="S26:S29"/>
    <mergeCell ref="T26:T29"/>
    <mergeCell ref="U26:U29"/>
    <mergeCell ref="V26:V29"/>
    <mergeCell ref="W26:W29"/>
    <mergeCell ref="X26:X29"/>
    <mergeCell ref="Y26:Y29"/>
    <mergeCell ref="Z26:Z29"/>
    <mergeCell ref="AA26:AA29"/>
    <mergeCell ref="U22:U25"/>
    <mergeCell ref="V22:V25"/>
    <mergeCell ref="W22:W25"/>
    <mergeCell ref="X22:X25"/>
    <mergeCell ref="U18:U21"/>
    <mergeCell ref="V18:V21"/>
    <mergeCell ref="W18:W21"/>
    <mergeCell ref="X18:X21"/>
    <mergeCell ref="Y18:Y21"/>
    <mergeCell ref="AA10:AA13"/>
    <mergeCell ref="A11:A14"/>
    <mergeCell ref="Q14:Q17"/>
    <mergeCell ref="R14:R17"/>
    <mergeCell ref="S14:S17"/>
    <mergeCell ref="T14:T17"/>
    <mergeCell ref="U14:U17"/>
    <mergeCell ref="V14:V17"/>
    <mergeCell ref="W14:W17"/>
    <mergeCell ref="X14:X17"/>
    <mergeCell ref="Y14:Y17"/>
    <mergeCell ref="Z14:Z17"/>
    <mergeCell ref="AA14:AA17"/>
    <mergeCell ref="A16:A19"/>
    <mergeCell ref="Q18:Q21"/>
    <mergeCell ref="R18:R21"/>
    <mergeCell ref="S18:S21"/>
    <mergeCell ref="T18:T21"/>
    <mergeCell ref="AA18:AA21"/>
    <mergeCell ref="A21:A24"/>
    <mergeCell ref="Q22:Q25"/>
    <mergeCell ref="R22:R25"/>
    <mergeCell ref="S22:S25"/>
    <mergeCell ref="T22:T25"/>
    <mergeCell ref="A1:E1"/>
    <mergeCell ref="A5:B5"/>
    <mergeCell ref="A6:A9"/>
    <mergeCell ref="Q6:Q9"/>
    <mergeCell ref="R6:R9"/>
    <mergeCell ref="S6:S9"/>
    <mergeCell ref="Z6:Z9"/>
    <mergeCell ref="AA6:AA9"/>
    <mergeCell ref="Q10:Q13"/>
    <mergeCell ref="R10:R13"/>
    <mergeCell ref="S10:S13"/>
    <mergeCell ref="T10:T13"/>
    <mergeCell ref="U10:U13"/>
    <mergeCell ref="V10:V13"/>
    <mergeCell ref="W10:W13"/>
    <mergeCell ref="X10:X13"/>
    <mergeCell ref="T6:T9"/>
    <mergeCell ref="U6:U9"/>
    <mergeCell ref="V6:V9"/>
    <mergeCell ref="W6:W9"/>
    <mergeCell ref="X6:X9"/>
    <mergeCell ref="Y6:Y9"/>
    <mergeCell ref="Y10:Y13"/>
    <mergeCell ref="Z10:Z1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2AA1A-866E-4322-9D15-7BBC02735731}">
  <dimension ref="A1:AA91"/>
  <sheetViews>
    <sheetView zoomScale="80" zoomScaleNormal="80" workbookViewId="0">
      <selection activeCell="I68" sqref="I68"/>
    </sheetView>
  </sheetViews>
  <sheetFormatPr defaultColWidth="8.7109375" defaultRowHeight="12.75" x14ac:dyDescent="0.2"/>
  <cols>
    <col min="1" max="1" width="17.28515625" style="101" customWidth="1"/>
    <col min="2" max="2" width="8.7109375" style="101"/>
    <col min="3" max="14" width="8.7109375" style="101" customWidth="1"/>
    <col min="15" max="15" width="26.85546875" style="101" bestFit="1" customWidth="1"/>
    <col min="16" max="17" width="8.7109375" style="101" customWidth="1"/>
    <col min="18" max="26" width="7.140625" style="101" customWidth="1"/>
    <col min="27" max="27" width="8.28515625" style="101" customWidth="1"/>
    <col min="28" max="16384" width="8.7109375" style="101"/>
  </cols>
  <sheetData>
    <row r="1" spans="1:27" ht="20.25" x14ac:dyDescent="0.3">
      <c r="A1" s="258" t="s">
        <v>10</v>
      </c>
      <c r="B1" s="258"/>
      <c r="C1" s="258"/>
      <c r="D1" s="258"/>
      <c r="E1" s="258"/>
      <c r="N1" s="206"/>
    </row>
    <row r="2" spans="1:27" ht="10.5" customHeight="1" x14ac:dyDescent="0.3">
      <c r="A2" s="103"/>
      <c r="N2" s="206"/>
    </row>
    <row r="3" spans="1:27" x14ac:dyDescent="0.2">
      <c r="A3" s="104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</row>
    <row r="4" spans="1:27" x14ac:dyDescent="0.2">
      <c r="C4" s="206">
        <v>1</v>
      </c>
      <c r="D4" s="206">
        <v>2</v>
      </c>
      <c r="E4" s="206">
        <v>3</v>
      </c>
      <c r="F4" s="206">
        <v>4</v>
      </c>
      <c r="G4" s="206">
        <v>5</v>
      </c>
      <c r="H4" s="206">
        <v>6</v>
      </c>
      <c r="I4" s="206">
        <v>7</v>
      </c>
      <c r="J4" s="206">
        <v>8</v>
      </c>
      <c r="K4" s="206">
        <v>9</v>
      </c>
      <c r="L4" s="206">
        <v>10</v>
      </c>
      <c r="M4" s="206" t="s">
        <v>180</v>
      </c>
      <c r="N4" s="206"/>
    </row>
    <row r="5" spans="1:27" ht="13.5" thickBot="1" x14ac:dyDescent="0.25">
      <c r="A5" s="259" t="s">
        <v>7</v>
      </c>
      <c r="B5" s="260"/>
      <c r="C5" s="105">
        <v>43480</v>
      </c>
      <c r="D5" s="105">
        <v>43487</v>
      </c>
      <c r="E5" s="105">
        <v>43494</v>
      </c>
      <c r="F5" s="105">
        <v>43501</v>
      </c>
      <c r="G5" s="105">
        <v>43508</v>
      </c>
      <c r="H5" s="105">
        <v>43515</v>
      </c>
      <c r="I5" s="105">
        <v>43522</v>
      </c>
      <c r="J5" s="105">
        <v>43529</v>
      </c>
      <c r="K5" s="105">
        <v>43536</v>
      </c>
      <c r="L5" s="105">
        <v>43543</v>
      </c>
      <c r="M5" s="105">
        <v>43550</v>
      </c>
      <c r="N5" s="106" t="s">
        <v>9</v>
      </c>
      <c r="R5" s="139" t="s">
        <v>130</v>
      </c>
      <c r="S5" s="139" t="s">
        <v>131</v>
      </c>
      <c r="T5" s="139" t="s">
        <v>132</v>
      </c>
      <c r="U5" s="139" t="s">
        <v>133</v>
      </c>
      <c r="V5" s="139" t="s">
        <v>134</v>
      </c>
      <c r="W5" s="139" t="s">
        <v>135</v>
      </c>
      <c r="X5" s="139" t="s">
        <v>136</v>
      </c>
      <c r="Y5" s="139" t="s">
        <v>137</v>
      </c>
      <c r="Z5" s="139" t="s">
        <v>138</v>
      </c>
      <c r="AA5" s="139" t="s">
        <v>139</v>
      </c>
    </row>
    <row r="6" spans="1:27" x14ac:dyDescent="0.2">
      <c r="A6" s="255" t="s">
        <v>140</v>
      </c>
      <c r="B6" s="107" t="s">
        <v>4</v>
      </c>
      <c r="C6" s="108">
        <v>4</v>
      </c>
      <c r="D6" s="108">
        <v>1</v>
      </c>
      <c r="E6" s="108">
        <v>5</v>
      </c>
      <c r="F6" s="108">
        <v>9</v>
      </c>
      <c r="G6" s="108">
        <v>4</v>
      </c>
      <c r="H6" s="108">
        <v>6</v>
      </c>
      <c r="I6" s="108"/>
      <c r="J6" s="108"/>
      <c r="K6" s="108"/>
      <c r="L6" s="108"/>
      <c r="M6" s="108"/>
      <c r="N6" s="110">
        <f>SUM(C7:L7)</f>
        <v>39.5</v>
      </c>
      <c r="O6" s="111" t="s">
        <v>46</v>
      </c>
      <c r="Q6" s="312" t="str">
        <f>A6</f>
        <v>Andy</v>
      </c>
      <c r="R6" s="241">
        <f>IF(COUNT(C7:C7) &gt; 2, SUM(C7:C7)-MIN(C7:C7)-SMALL(C7:C7,2), SUM(C7:C7))</f>
        <v>7</v>
      </c>
      <c r="S6" s="240">
        <f>IF(COUNT(C7:D7) &gt; 2, SUM(C7:D7)-MIN(C7:D7)-SMALL(C7:D7,2), SUM(C7:D7))</f>
        <v>15.5</v>
      </c>
      <c r="T6" s="240">
        <f>IF(COUNT(C7:E7) &gt; 2, SUM(C7:E7)-MIN(C7:E7)-SMALL(C7:E7,2), SUM(C7:E7))</f>
        <v>8.5</v>
      </c>
      <c r="U6" s="240">
        <f>IF(COUNT(C7:F7) &gt; 2, SUM(C7:F7)-MIN(C7:F7)-SMALL(C7:F7,2), SUM(C7:F7))</f>
        <v>15.5</v>
      </c>
      <c r="V6" s="240">
        <f>IF(COUNT(C7:G7) &gt; 2, SUM(C7:G7)-MIN(C7:G7)-SMALL(C7:G7,2), SUM(C7:G7))</f>
        <v>22.5</v>
      </c>
      <c r="W6" s="240">
        <f>IF(COUNT(C7:H7) &gt; 2, SUM(C7:H7)-MIN(C7:H7)-SMALL(C7:H7,2), SUM(C7:H7))</f>
        <v>29</v>
      </c>
      <c r="X6" s="240">
        <f>IF(COUNT(C7:I7) &gt; 2, SUM(C7:I7)-MIN(C7:I7)-SMALL(C7:I7,2), SUM(C7:I7))</f>
        <v>29</v>
      </c>
      <c r="Y6" s="240">
        <f>IF(COUNT(C7:J7) &gt; 2, SUM(C7:J7)-MIN(C7:J7)-SMALL(C7:J7,2), SUM(C7:J7))</f>
        <v>29</v>
      </c>
      <c r="Z6" s="240">
        <f>IF(COUNT(C7:K7) &gt; 2, SUM(C7:K7)-MIN(C7:K7)-SMALL(C7:K7,2), SUM(C7:K7))</f>
        <v>29</v>
      </c>
      <c r="AA6" s="240">
        <f>IF(COUNT(C7:L7) &gt; 2, SUM(C7:L7)-MIN(C7:L7)-SMALL(C7:L7,2), SUM(C7:L7))</f>
        <v>29</v>
      </c>
    </row>
    <row r="7" spans="1:27" x14ac:dyDescent="0.2">
      <c r="A7" s="262"/>
      <c r="B7" s="112" t="s">
        <v>5</v>
      </c>
      <c r="C7" s="113">
        <v>7</v>
      </c>
      <c r="D7" s="113">
        <v>8.5</v>
      </c>
      <c r="E7" s="113">
        <v>6.5</v>
      </c>
      <c r="F7" s="113">
        <v>4.5</v>
      </c>
      <c r="G7" s="113">
        <v>7</v>
      </c>
      <c r="H7" s="113">
        <v>6</v>
      </c>
      <c r="I7" s="113"/>
      <c r="J7" s="113"/>
      <c r="K7" s="113"/>
      <c r="L7" s="113"/>
      <c r="M7" s="114"/>
      <c r="N7" s="110">
        <f>IF(COUNT(C7:L7) &gt; 2, SUM(C7:L7)-MIN(C7:L7)-SMALL(C7:L7,2), SUM(C7:L7))</f>
        <v>29</v>
      </c>
      <c r="O7" s="115" t="s">
        <v>57</v>
      </c>
      <c r="Q7" s="249"/>
      <c r="R7" s="236"/>
      <c r="S7" s="238"/>
      <c r="T7" s="238"/>
      <c r="U7" s="238"/>
      <c r="V7" s="238"/>
      <c r="W7" s="238"/>
      <c r="X7" s="238"/>
      <c r="Y7" s="238"/>
      <c r="Z7" s="238"/>
      <c r="AA7" s="238"/>
    </row>
    <row r="8" spans="1:27" x14ac:dyDescent="0.2">
      <c r="A8" s="262"/>
      <c r="B8" s="112" t="s">
        <v>6</v>
      </c>
      <c r="C8" s="36">
        <v>40</v>
      </c>
      <c r="D8" s="36">
        <v>130</v>
      </c>
      <c r="E8" s="36"/>
      <c r="F8" s="36"/>
      <c r="G8" s="36">
        <v>30</v>
      </c>
      <c r="H8" s="36"/>
      <c r="I8" s="36"/>
      <c r="J8" s="36"/>
      <c r="K8" s="36"/>
      <c r="L8" s="36"/>
      <c r="M8" s="59"/>
      <c r="N8" s="100">
        <f>SUM(C8:M8)</f>
        <v>200</v>
      </c>
      <c r="O8" s="115" t="s">
        <v>48</v>
      </c>
      <c r="Q8" s="249"/>
      <c r="R8" s="236"/>
      <c r="S8" s="238"/>
      <c r="T8" s="238"/>
      <c r="U8" s="238"/>
      <c r="V8" s="238"/>
      <c r="W8" s="238"/>
      <c r="X8" s="238"/>
      <c r="Y8" s="238"/>
      <c r="Z8" s="238"/>
      <c r="AA8" s="238"/>
    </row>
    <row r="9" spans="1:27" x14ac:dyDescent="0.2">
      <c r="A9" s="263"/>
      <c r="B9" s="116" t="s">
        <v>45</v>
      </c>
      <c r="C9" s="117">
        <f>RANK(R6,R6:R73,0)</f>
        <v>4</v>
      </c>
      <c r="D9" s="117">
        <f t="shared" ref="D9:L9" si="0">RANK(S6,S6:S73,0)</f>
        <v>1</v>
      </c>
      <c r="E9" s="117">
        <f t="shared" si="0"/>
        <v>1</v>
      </c>
      <c r="F9" s="117">
        <f t="shared" si="0"/>
        <v>2</v>
      </c>
      <c r="G9" s="117">
        <f t="shared" si="0"/>
        <v>2</v>
      </c>
      <c r="H9" s="117">
        <f t="shared" si="0"/>
        <v>2</v>
      </c>
      <c r="I9" s="117">
        <f t="shared" si="0"/>
        <v>2</v>
      </c>
      <c r="J9" s="117">
        <f t="shared" si="0"/>
        <v>2</v>
      </c>
      <c r="K9" s="117">
        <f t="shared" si="0"/>
        <v>2</v>
      </c>
      <c r="L9" s="117">
        <f t="shared" si="0"/>
        <v>2</v>
      </c>
      <c r="M9" s="118"/>
      <c r="N9" s="211">
        <f>IF(N7&gt;0, N7*300, "0")</f>
        <v>8700</v>
      </c>
      <c r="O9" s="119" t="s">
        <v>49</v>
      </c>
      <c r="Q9" s="249"/>
      <c r="R9" s="236"/>
      <c r="S9" s="239"/>
      <c r="T9" s="239"/>
      <c r="U9" s="239"/>
      <c r="V9" s="239"/>
      <c r="W9" s="239"/>
      <c r="X9" s="239"/>
      <c r="Y9" s="239"/>
      <c r="Z9" s="239"/>
      <c r="AA9" s="239"/>
    </row>
    <row r="10" spans="1:27" ht="4.5" customHeight="1" x14ac:dyDescent="0.2">
      <c r="A10" s="120"/>
      <c r="B10" s="121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3"/>
      <c r="Q10" s="250" t="str">
        <f>A11</f>
        <v>Chris</v>
      </c>
      <c r="R10" s="236">
        <f>IF(COUNT(C12:C12) &gt; 2, SUM(C12:C12)-MIN(C12:C12)-SMALL(C12:C12,2), SUM(C12:C12))</f>
        <v>4.5</v>
      </c>
      <c r="S10" s="237">
        <f>IF(COUNT(C12:D12) &gt; 2, SUM(C12:D12)-MIN(C12:D12)-SMALL(C12:D12,2), SUM(C12:D12))</f>
        <v>12.5</v>
      </c>
      <c r="T10" s="237">
        <f>IF(COUNT(C12:E12) &gt; 2, SUM(C12:E12)-MIN(C12:E12)-SMALL(C12:E12,2), SUM(C12:E12))</f>
        <v>8</v>
      </c>
      <c r="U10" s="237">
        <f>IF(COUNT(C12:F12) &gt; 2, SUM(C12:F12)-MIN(C12:F12)-SMALL(C12:F12,2), SUM(C12:F12))</f>
        <v>15.5</v>
      </c>
      <c r="V10" s="237">
        <f>IF(COUNT(C12:G12) &gt; 2, SUM(C12:G12)-MIN(C12:G12)-SMALL(C12:G12,2), SUM(C12:G12))</f>
        <v>22.5</v>
      </c>
      <c r="W10" s="237">
        <f>IF(COUNT(C12:H12) &gt; 2, SUM(C12:H12)-MIN(C12:H12)-SMALL(C12:H12,2), SUM(C12:H12))</f>
        <v>29</v>
      </c>
      <c r="X10" s="237">
        <f>IF(COUNT(C12:I12) &gt; 2, SUM(C12:I12)-MIN(C12:I12)-SMALL(C12:I12,2), SUM(C12:I12))</f>
        <v>29</v>
      </c>
      <c r="Y10" s="237">
        <f>IF(COUNT(C12:J12) &gt; 2, SUM(C12:J12)-MIN(C12:J12)-SMALL(C12:J12,2), SUM(C12:J12))</f>
        <v>29</v>
      </c>
      <c r="Z10" s="237">
        <f>IF(COUNT(C12:K12) &gt; 2, SUM(C12:K12)-MIN(C12:K12)-SMALL(C12:K12,2), SUM(C12:K12))</f>
        <v>29</v>
      </c>
      <c r="AA10" s="237">
        <f>IF(COUNT(C12:L12) &gt; 2, SUM(C12:L12)-MIN(C12:L12)-SMALL(C12:L12,2), SUM(C12:L12))</f>
        <v>29</v>
      </c>
    </row>
    <row r="11" spans="1:27" x14ac:dyDescent="0.2">
      <c r="A11" s="264" t="s">
        <v>157</v>
      </c>
      <c r="B11" s="124" t="s">
        <v>4</v>
      </c>
      <c r="C11" s="125">
        <v>9</v>
      </c>
      <c r="D11" s="125">
        <v>2</v>
      </c>
      <c r="E11" s="125">
        <v>4</v>
      </c>
      <c r="F11" s="125">
        <v>3</v>
      </c>
      <c r="G11" s="125">
        <v>5</v>
      </c>
      <c r="H11" s="125">
        <v>0</v>
      </c>
      <c r="I11" s="125"/>
      <c r="J11" s="125"/>
      <c r="K11" s="125"/>
      <c r="L11" s="125"/>
      <c r="M11" s="125"/>
      <c r="N11" s="126">
        <f>SUM(C12:L12)</f>
        <v>33.5</v>
      </c>
      <c r="O11" s="127" t="s">
        <v>46</v>
      </c>
      <c r="Q11" s="250"/>
      <c r="R11" s="236"/>
      <c r="S11" s="238"/>
      <c r="T11" s="238"/>
      <c r="U11" s="238"/>
      <c r="V11" s="238"/>
      <c r="W11" s="238"/>
      <c r="X11" s="238"/>
      <c r="Y11" s="238"/>
      <c r="Z11" s="238"/>
      <c r="AA11" s="238"/>
    </row>
    <row r="12" spans="1:27" x14ac:dyDescent="0.2">
      <c r="A12" s="265"/>
      <c r="B12" s="128" t="s">
        <v>5</v>
      </c>
      <c r="C12" s="125">
        <v>4.5</v>
      </c>
      <c r="D12" s="125">
        <v>8</v>
      </c>
      <c r="E12" s="125">
        <v>7</v>
      </c>
      <c r="F12" s="125">
        <v>7.5</v>
      </c>
      <c r="G12" s="125">
        <v>6.5</v>
      </c>
      <c r="H12" s="125">
        <v>0</v>
      </c>
      <c r="I12" s="125"/>
      <c r="J12" s="125"/>
      <c r="K12" s="125"/>
      <c r="L12" s="125"/>
      <c r="M12" s="109"/>
      <c r="N12" s="126">
        <f>IF(COUNT(C12:L12) &gt; 2, SUM(C12:L12)-MIN(C12:L12)-SMALL(C12:L12,2), SUM(C12:L12))</f>
        <v>29</v>
      </c>
      <c r="O12" s="129" t="s">
        <v>57</v>
      </c>
      <c r="Q12" s="250"/>
      <c r="R12" s="236"/>
      <c r="S12" s="238"/>
      <c r="T12" s="238"/>
      <c r="U12" s="238"/>
      <c r="V12" s="238"/>
      <c r="W12" s="238"/>
      <c r="X12" s="238"/>
      <c r="Y12" s="238"/>
      <c r="Z12" s="238"/>
      <c r="AA12" s="238"/>
    </row>
    <row r="13" spans="1:27" x14ac:dyDescent="0.2">
      <c r="A13" s="265"/>
      <c r="B13" s="128" t="s">
        <v>6</v>
      </c>
      <c r="C13" s="26"/>
      <c r="D13" s="26">
        <v>100</v>
      </c>
      <c r="E13" s="26">
        <v>30</v>
      </c>
      <c r="F13" s="26">
        <v>60</v>
      </c>
      <c r="G13" s="26"/>
      <c r="H13" s="26"/>
      <c r="I13" s="26"/>
      <c r="J13" s="26"/>
      <c r="K13" s="26"/>
      <c r="L13" s="26"/>
      <c r="M13" s="38"/>
      <c r="N13" s="99">
        <f>SUM(C13:M13)</f>
        <v>190</v>
      </c>
      <c r="O13" s="129" t="s">
        <v>48</v>
      </c>
      <c r="Q13" s="250"/>
      <c r="R13" s="236"/>
      <c r="S13" s="239"/>
      <c r="T13" s="239"/>
      <c r="U13" s="239"/>
      <c r="V13" s="239"/>
      <c r="W13" s="239"/>
      <c r="X13" s="239"/>
      <c r="Y13" s="239"/>
      <c r="Z13" s="239"/>
      <c r="AA13" s="239"/>
    </row>
    <row r="14" spans="1:27" x14ac:dyDescent="0.2">
      <c r="A14" s="266"/>
      <c r="B14" s="130" t="s">
        <v>45</v>
      </c>
      <c r="C14" s="131">
        <f>RANK(R10,R6:R73,0)</f>
        <v>9</v>
      </c>
      <c r="D14" s="131">
        <f t="shared" ref="D14:L14" si="1">RANK(S10,S6:S73,0)</f>
        <v>2</v>
      </c>
      <c r="E14" s="131">
        <f t="shared" si="1"/>
        <v>3</v>
      </c>
      <c r="F14" s="131">
        <f t="shared" si="1"/>
        <v>2</v>
      </c>
      <c r="G14" s="131">
        <f t="shared" si="1"/>
        <v>2</v>
      </c>
      <c r="H14" s="131">
        <f t="shared" si="1"/>
        <v>2</v>
      </c>
      <c r="I14" s="131">
        <f t="shared" si="1"/>
        <v>2</v>
      </c>
      <c r="J14" s="131">
        <f t="shared" si="1"/>
        <v>2</v>
      </c>
      <c r="K14" s="131">
        <f t="shared" si="1"/>
        <v>2</v>
      </c>
      <c r="L14" s="131">
        <f t="shared" si="1"/>
        <v>2</v>
      </c>
      <c r="M14" s="118"/>
      <c r="N14" s="212">
        <f>IF(N12&gt;0, N12*300, "0")</f>
        <v>8700</v>
      </c>
      <c r="O14" s="132" t="s">
        <v>49</v>
      </c>
      <c r="Q14" s="285" t="str">
        <f>A16</f>
        <v>Dan</v>
      </c>
      <c r="R14" s="236">
        <f>IF(COUNT(C17:C17) &gt; 2, SUM(C17:C17)-MIN(C17:C17)-SMALL(C17:C17,2), SUM(C17:C17))</f>
        <v>5.5</v>
      </c>
      <c r="S14" s="237">
        <f>IF(COUNT(C17:D17) &gt; 2, SUM(C17:D17)-MIN(C17:D17)-SMALL(C17:D17,2), SUM(C17:D17))</f>
        <v>11</v>
      </c>
      <c r="T14" s="237">
        <f>IF(COUNT(C17:E17) &gt; 2, SUM(C17:E17)-MIN(C17:E17)-SMALL(C17:E17,2), SUM(C17:E17))</f>
        <v>5.5</v>
      </c>
      <c r="U14" s="237">
        <f>IF(COUNT(C17:F17) &gt; 2, SUM(C17:F17)-MIN(C17:F17)-SMALL(C17:F17,2), SUM(C17:F17))</f>
        <v>12.5</v>
      </c>
      <c r="V14" s="237">
        <f>IF(COUNT(C17:G17) &gt; 2, SUM(C17:G17)-MIN(C17:G17)-SMALL(C17:G17,2), SUM(C17:G17))</f>
        <v>18</v>
      </c>
      <c r="W14" s="237">
        <f>IF(COUNT(C17:H17) &gt; 2, SUM(C17:H17)-MIN(C17:H17)-SMALL(C17:H17,2), SUM(C17:H17))</f>
        <v>25.5</v>
      </c>
      <c r="X14" s="237">
        <f>IF(COUNT(C17:I17) &gt; 2, SUM(C17:I17)-MIN(C17:I17)-SMALL(C17:I17,2), SUM(C17:I17))</f>
        <v>25.5</v>
      </c>
      <c r="Y14" s="237">
        <f>IF(COUNT(C17:J17) &gt; 2, SUM(C17:J17)-MIN(C17:J17)-SMALL(C17:J17,2), SUM(C17:J17))</f>
        <v>25.5</v>
      </c>
      <c r="Z14" s="237">
        <f>IF(COUNT(C17:K17) &gt; 2, SUM(C17:K17)-MIN(C17:K17)-SMALL(C17:K17,2), SUM(C17:K17))</f>
        <v>25.5</v>
      </c>
      <c r="AA14" s="237">
        <f>IF(COUNT(C17:L17) &gt; 2, SUM(C17:L17)-MIN(C17:L17)-SMALL(C17:L17,2), SUM(C17:L17))</f>
        <v>25.5</v>
      </c>
    </row>
    <row r="15" spans="1:27" ht="4.5" customHeight="1" x14ac:dyDescent="0.2">
      <c r="A15" s="120"/>
      <c r="B15" s="121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33"/>
      <c r="O15" s="123"/>
      <c r="Q15" s="286"/>
      <c r="R15" s="236"/>
      <c r="S15" s="238"/>
      <c r="T15" s="238"/>
      <c r="U15" s="238"/>
      <c r="V15" s="238"/>
      <c r="W15" s="238"/>
      <c r="X15" s="238"/>
      <c r="Y15" s="238"/>
      <c r="Z15" s="238"/>
      <c r="AA15" s="238"/>
    </row>
    <row r="16" spans="1:27" x14ac:dyDescent="0.2">
      <c r="A16" s="261" t="s">
        <v>123</v>
      </c>
      <c r="B16" s="107" t="s">
        <v>4</v>
      </c>
      <c r="C16" s="108">
        <v>7</v>
      </c>
      <c r="D16" s="108">
        <v>7</v>
      </c>
      <c r="E16" s="108">
        <v>9</v>
      </c>
      <c r="F16" s="108">
        <v>4</v>
      </c>
      <c r="G16" s="108">
        <v>7</v>
      </c>
      <c r="H16" s="108">
        <v>3</v>
      </c>
      <c r="I16" s="108"/>
      <c r="J16" s="108"/>
      <c r="K16" s="108"/>
      <c r="L16" s="108"/>
      <c r="M16" s="108"/>
      <c r="N16" s="110">
        <f>SUM(C17:L17)</f>
        <v>35.5</v>
      </c>
      <c r="O16" s="111" t="s">
        <v>46</v>
      </c>
      <c r="Q16" s="286"/>
      <c r="R16" s="236"/>
      <c r="S16" s="238"/>
      <c r="T16" s="238"/>
      <c r="U16" s="238"/>
      <c r="V16" s="238"/>
      <c r="W16" s="238"/>
      <c r="X16" s="238"/>
      <c r="Y16" s="238"/>
      <c r="Z16" s="238"/>
      <c r="AA16" s="238"/>
    </row>
    <row r="17" spans="1:27" x14ac:dyDescent="0.2">
      <c r="A17" s="262"/>
      <c r="B17" s="112" t="s">
        <v>5</v>
      </c>
      <c r="C17" s="113">
        <v>5.5</v>
      </c>
      <c r="D17" s="113">
        <v>5.5</v>
      </c>
      <c r="E17" s="113">
        <v>4.5</v>
      </c>
      <c r="F17" s="113">
        <v>7</v>
      </c>
      <c r="G17" s="113">
        <v>5.5</v>
      </c>
      <c r="H17" s="113">
        <v>7.5</v>
      </c>
      <c r="I17" s="113"/>
      <c r="J17" s="113"/>
      <c r="K17" s="113"/>
      <c r="L17" s="113"/>
      <c r="M17" s="114"/>
      <c r="N17" s="110">
        <f>IF(COUNT(C17:L17) &gt; 2, SUM(C17:L17)-MIN(C17:L17)-SMALL(C17:L17,2), SUM(C17:L17))</f>
        <v>25.5</v>
      </c>
      <c r="O17" s="115" t="s">
        <v>57</v>
      </c>
      <c r="Q17" s="287"/>
      <c r="R17" s="236"/>
      <c r="S17" s="239"/>
      <c r="T17" s="239"/>
      <c r="U17" s="239"/>
      <c r="V17" s="239"/>
      <c r="W17" s="239"/>
      <c r="X17" s="239"/>
      <c r="Y17" s="239"/>
      <c r="Z17" s="239"/>
      <c r="AA17" s="239"/>
    </row>
    <row r="18" spans="1:27" x14ac:dyDescent="0.2">
      <c r="A18" s="262"/>
      <c r="B18" s="112" t="s">
        <v>6</v>
      </c>
      <c r="C18" s="36"/>
      <c r="D18" s="36"/>
      <c r="E18" s="36"/>
      <c r="F18" s="36">
        <v>30</v>
      </c>
      <c r="G18" s="36"/>
      <c r="H18" s="36">
        <v>40</v>
      </c>
      <c r="I18" s="36"/>
      <c r="J18" s="36"/>
      <c r="K18" s="36"/>
      <c r="L18" s="36"/>
      <c r="M18" s="59"/>
      <c r="N18" s="100">
        <f>SUM(C18:M18)</f>
        <v>70</v>
      </c>
      <c r="O18" s="115" t="s">
        <v>48</v>
      </c>
      <c r="Q18" s="288" t="str">
        <f>A21</f>
        <v>Dave A</v>
      </c>
      <c r="R18" s="236">
        <f>IF(COUNT(C22:C22) &gt; 2, SUM(C22:C22)-MIN(C22:C22)-SMALL(C22:C22,2), SUM(C22:C22))</f>
        <v>8.5</v>
      </c>
      <c r="S18" s="237">
        <f>IF(COUNT(C22:D22) &gt; 2, SUM(C22:D22)-MIN(C22:D22)-SMALL(C22:D22,2), SUM(C22:D22))</f>
        <v>10.5</v>
      </c>
      <c r="T18" s="237">
        <f>IF(COUNT(C22:E22) &gt; 2, SUM(C22:E22)-MIN(C22:E22)-SMALL(C22:E22,2), SUM(C22:E22))</f>
        <v>8.5</v>
      </c>
      <c r="U18" s="237">
        <f>IF(COUNT(C22:F22) &gt; 2, SUM(C22:F22)-MIN(C22:F22)-SMALL(C22:F22,2), SUM(C22:F22))</f>
        <v>12.5</v>
      </c>
      <c r="V18" s="237">
        <f>IF(COUNT(C22:G22) &gt; 2, SUM(C22:G22)-MIN(C22:G22)-SMALL(C22:G22,2), SUM(C22:G22))</f>
        <v>16</v>
      </c>
      <c r="W18" s="237">
        <f>IF(COUNT(C22:H22) &gt; 2, SUM(C22:H22)-MIN(C22:H22)-SMALL(C22:H22,2), SUM(C22:H22))</f>
        <v>18</v>
      </c>
      <c r="X18" s="237">
        <f>IF(COUNT(C22:I22) &gt; 2, SUM(C22:I22)-MIN(C22:I22)-SMALL(C22:I22,2), SUM(C22:I22))</f>
        <v>18</v>
      </c>
      <c r="Y18" s="237">
        <f>IF(COUNT(C22:J22) &gt; 2, SUM(C22:J22)-MIN(C22:J22)-SMALL(C22:J22,2), SUM(C22:J22))</f>
        <v>18</v>
      </c>
      <c r="Z18" s="237">
        <f>IF(COUNT(C22:K22) &gt; 2, SUM(C22:K22)-MIN(C22:K22)-SMALL(C22:K22,2), SUM(C22:K22))</f>
        <v>18</v>
      </c>
      <c r="AA18" s="237">
        <f>IF(COUNT(C22:L22) &gt; 2, SUM(C22:L22)-MIN(C22:L22)-SMALL(C22:L22,2), SUM(C22:L22))</f>
        <v>18</v>
      </c>
    </row>
    <row r="19" spans="1:27" x14ac:dyDescent="0.2">
      <c r="A19" s="263"/>
      <c r="B19" s="116" t="s">
        <v>45</v>
      </c>
      <c r="C19" s="117">
        <f>RANK(R14,R6:R73,0)</f>
        <v>7</v>
      </c>
      <c r="D19" s="117">
        <f t="shared" ref="D19:L19" si="2">RANK(S14,S6:S73,0)</f>
        <v>6</v>
      </c>
      <c r="E19" s="117">
        <f t="shared" si="2"/>
        <v>13</v>
      </c>
      <c r="F19" s="117">
        <f t="shared" si="2"/>
        <v>6</v>
      </c>
      <c r="G19" s="117">
        <f t="shared" si="2"/>
        <v>7</v>
      </c>
      <c r="H19" s="117">
        <f t="shared" si="2"/>
        <v>6</v>
      </c>
      <c r="I19" s="117">
        <f t="shared" si="2"/>
        <v>6</v>
      </c>
      <c r="J19" s="117">
        <f t="shared" si="2"/>
        <v>6</v>
      </c>
      <c r="K19" s="117">
        <f t="shared" si="2"/>
        <v>6</v>
      </c>
      <c r="L19" s="117">
        <f t="shared" si="2"/>
        <v>6</v>
      </c>
      <c r="M19" s="118"/>
      <c r="N19" s="211">
        <f>IF(N17&gt;0, N17*300, "0")</f>
        <v>7650</v>
      </c>
      <c r="O19" s="119" t="s">
        <v>49</v>
      </c>
      <c r="Q19" s="289"/>
      <c r="R19" s="236"/>
      <c r="S19" s="238"/>
      <c r="T19" s="238"/>
      <c r="U19" s="238"/>
      <c r="V19" s="238"/>
      <c r="W19" s="238"/>
      <c r="X19" s="238"/>
      <c r="Y19" s="238"/>
      <c r="Z19" s="238"/>
      <c r="AA19" s="238"/>
    </row>
    <row r="20" spans="1:27" ht="4.5" customHeight="1" x14ac:dyDescent="0.2">
      <c r="A20" s="120"/>
      <c r="B20" s="121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33"/>
      <c r="O20" s="123"/>
      <c r="Q20" s="289"/>
      <c r="R20" s="236"/>
      <c r="S20" s="238"/>
      <c r="T20" s="238"/>
      <c r="U20" s="238"/>
      <c r="V20" s="238"/>
      <c r="W20" s="238"/>
      <c r="X20" s="238"/>
      <c r="Y20" s="238"/>
      <c r="Z20" s="238"/>
      <c r="AA20" s="238"/>
    </row>
    <row r="21" spans="1:27" x14ac:dyDescent="0.2">
      <c r="A21" s="264" t="s">
        <v>149</v>
      </c>
      <c r="B21" s="124" t="s">
        <v>4</v>
      </c>
      <c r="C21" s="125">
        <v>1</v>
      </c>
      <c r="D21" s="125">
        <v>14</v>
      </c>
      <c r="E21" s="125">
        <v>15</v>
      </c>
      <c r="F21" s="125">
        <v>10</v>
      </c>
      <c r="G21" s="125">
        <v>11</v>
      </c>
      <c r="H21" s="125">
        <v>0</v>
      </c>
      <c r="I21" s="125"/>
      <c r="J21" s="125"/>
      <c r="K21" s="125"/>
      <c r="L21" s="125"/>
      <c r="M21" s="125"/>
      <c r="N21" s="126">
        <f>SUM(C22:L22)</f>
        <v>19.5</v>
      </c>
      <c r="O21" s="127" t="s">
        <v>46</v>
      </c>
      <c r="Q21" s="290"/>
      <c r="R21" s="236"/>
      <c r="S21" s="239"/>
      <c r="T21" s="239"/>
      <c r="U21" s="239"/>
      <c r="V21" s="239"/>
      <c r="W21" s="239"/>
      <c r="X21" s="239"/>
      <c r="Y21" s="239"/>
      <c r="Z21" s="239"/>
      <c r="AA21" s="239"/>
    </row>
    <row r="22" spans="1:27" x14ac:dyDescent="0.2">
      <c r="A22" s="265"/>
      <c r="B22" s="128" t="s">
        <v>5</v>
      </c>
      <c r="C22" s="134">
        <v>8.5</v>
      </c>
      <c r="D22" s="134">
        <v>2</v>
      </c>
      <c r="E22" s="134">
        <v>1.5</v>
      </c>
      <c r="F22" s="134">
        <v>4</v>
      </c>
      <c r="G22" s="134">
        <v>3.5</v>
      </c>
      <c r="H22" s="134">
        <v>0</v>
      </c>
      <c r="I22" s="134"/>
      <c r="J22" s="134"/>
      <c r="K22" s="134"/>
      <c r="L22" s="134"/>
      <c r="M22" s="114"/>
      <c r="N22" s="126">
        <f>IF(COUNT(C22:L22) &gt; 2, SUM(C22:L22)-MIN(C22:L22)-SMALL(C22:L22,2), SUM(C22:L22))</f>
        <v>18</v>
      </c>
      <c r="O22" s="129" t="s">
        <v>57</v>
      </c>
      <c r="Q22" s="282" t="str">
        <f>A26</f>
        <v>Dave B</v>
      </c>
      <c r="R22" s="236">
        <f>IF(COUNT(C27:C27) &gt; 2, SUM(C27:C27)-MIN(C27:C27)-SMALL(C27:C27,2), SUM(C27:C27))</f>
        <v>2</v>
      </c>
      <c r="S22" s="237">
        <f>IF(COUNT(C27:D27) &gt; 2, SUM(C27:D27)-MIN(C27:D27)-SMALL(C27:D27,2), SUM(C27:D27))</f>
        <v>3.5</v>
      </c>
      <c r="T22" s="237">
        <f>IF(COUNT(C27:E27) &gt; 2, SUM(C27:E27)-MIN(C27:E27)-SMALL(C27:E27,2), SUM(C27:E27))</f>
        <v>6</v>
      </c>
      <c r="U22" s="237">
        <f>IF(COUNT(C27:F27) &gt; 2, SUM(C27:F27)-MIN(C27:F27)-SMALL(C27:F27,2), SUM(C27:F27))</f>
        <v>11</v>
      </c>
      <c r="V22" s="237">
        <f>IF(COUNT(C27:G27) &gt; 2, SUM(C27:G27)-MIN(C27:G27)-SMALL(C27:G27,2), SUM(C27:G27))</f>
        <v>13</v>
      </c>
      <c r="W22" s="237">
        <f>IF(COUNT(C27:H27) &gt; 2, SUM(C27:H27)-MIN(C27:H27)-SMALL(C27:H27,2), SUM(C27:H27))</f>
        <v>21</v>
      </c>
      <c r="X22" s="237">
        <f>IF(COUNT(C27:I27) &gt; 2, SUM(C27:I27)-MIN(C27:I27)-SMALL(C27:I27,2), SUM(C27:I27))</f>
        <v>21</v>
      </c>
      <c r="Y22" s="237">
        <f>IF(COUNT(C27:J27) &gt; 2, SUM(C27:J27)-MIN(C27:J27)-SMALL(C27:J27,2), SUM(C27:J27))</f>
        <v>21</v>
      </c>
      <c r="Z22" s="237">
        <f>IF(COUNT(C27:K27) &gt; 2, SUM(C27:K27)-MIN(C27:K27)-SMALL(C27:K27,2), SUM(C27:K27))</f>
        <v>21</v>
      </c>
      <c r="AA22" s="237">
        <f>IF(COUNT(C27:L27) &gt; 2, SUM(C27:L27)-MIN(C27:L27)-SMALL(C27:L27,2), SUM(C27:L27))</f>
        <v>21</v>
      </c>
    </row>
    <row r="23" spans="1:27" x14ac:dyDescent="0.2">
      <c r="A23" s="265"/>
      <c r="B23" s="128" t="s">
        <v>6</v>
      </c>
      <c r="C23" s="26">
        <v>130</v>
      </c>
      <c r="D23" s="26"/>
      <c r="E23" s="26"/>
      <c r="F23" s="26"/>
      <c r="G23" s="26"/>
      <c r="H23" s="26"/>
      <c r="I23" s="26"/>
      <c r="J23" s="26"/>
      <c r="K23" s="26"/>
      <c r="L23" s="26"/>
      <c r="M23" s="38"/>
      <c r="N23" s="99">
        <f>SUM(C23:M23)</f>
        <v>130</v>
      </c>
      <c r="O23" s="129" t="s">
        <v>48</v>
      </c>
      <c r="Q23" s="283"/>
      <c r="R23" s="236"/>
      <c r="S23" s="238"/>
      <c r="T23" s="238"/>
      <c r="U23" s="238"/>
      <c r="V23" s="238"/>
      <c r="W23" s="238"/>
      <c r="X23" s="238"/>
      <c r="Y23" s="238"/>
      <c r="Z23" s="238"/>
      <c r="AA23" s="238"/>
    </row>
    <row r="24" spans="1:27" x14ac:dyDescent="0.2">
      <c r="A24" s="266"/>
      <c r="B24" s="130" t="s">
        <v>45</v>
      </c>
      <c r="C24" s="131">
        <f>RANK(R18,R6:R73,0)</f>
        <v>1</v>
      </c>
      <c r="D24" s="131">
        <f t="shared" ref="D24:L24" si="3">RANK(S18,S6:S73,0)</f>
        <v>7</v>
      </c>
      <c r="E24" s="131">
        <f t="shared" si="3"/>
        <v>1</v>
      </c>
      <c r="F24" s="131">
        <f t="shared" si="3"/>
        <v>6</v>
      </c>
      <c r="G24" s="131">
        <f t="shared" si="3"/>
        <v>11</v>
      </c>
      <c r="H24" s="131">
        <f t="shared" si="3"/>
        <v>15</v>
      </c>
      <c r="I24" s="131">
        <f t="shared" si="3"/>
        <v>15</v>
      </c>
      <c r="J24" s="131">
        <f t="shared" si="3"/>
        <v>15</v>
      </c>
      <c r="K24" s="131">
        <f t="shared" si="3"/>
        <v>15</v>
      </c>
      <c r="L24" s="131">
        <f t="shared" si="3"/>
        <v>15</v>
      </c>
      <c r="M24" s="118"/>
      <c r="N24" s="212">
        <f>IF(N22&gt;0, N22*300, "0")</f>
        <v>5400</v>
      </c>
      <c r="O24" s="132" t="s">
        <v>49</v>
      </c>
      <c r="Q24" s="283"/>
      <c r="R24" s="236"/>
      <c r="S24" s="238"/>
      <c r="T24" s="238"/>
      <c r="U24" s="238"/>
      <c r="V24" s="238"/>
      <c r="W24" s="238"/>
      <c r="X24" s="238"/>
      <c r="Y24" s="238"/>
      <c r="Z24" s="238"/>
      <c r="AA24" s="238"/>
    </row>
    <row r="25" spans="1:27" ht="4.5" customHeight="1" x14ac:dyDescent="0.2">
      <c r="A25" s="120"/>
      <c r="B25" s="121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33"/>
      <c r="O25" s="123"/>
      <c r="Q25" s="284"/>
      <c r="R25" s="236"/>
      <c r="S25" s="239"/>
      <c r="T25" s="239"/>
      <c r="U25" s="239"/>
      <c r="V25" s="239"/>
      <c r="W25" s="239"/>
      <c r="X25" s="239"/>
      <c r="Y25" s="239"/>
      <c r="Z25" s="239"/>
      <c r="AA25" s="239"/>
    </row>
    <row r="26" spans="1:27" x14ac:dyDescent="0.2">
      <c r="A26" s="255" t="s">
        <v>152</v>
      </c>
      <c r="B26" s="107" t="s">
        <v>4</v>
      </c>
      <c r="C26" s="108">
        <v>14</v>
      </c>
      <c r="D26" s="108">
        <v>15</v>
      </c>
      <c r="E26" s="108">
        <v>6</v>
      </c>
      <c r="F26" s="108">
        <v>8</v>
      </c>
      <c r="G26" s="108">
        <v>15</v>
      </c>
      <c r="H26" s="108">
        <v>2</v>
      </c>
      <c r="I26" s="108"/>
      <c r="J26" s="108"/>
      <c r="K26" s="108"/>
      <c r="L26" s="108"/>
      <c r="M26" s="108"/>
      <c r="N26" s="110">
        <f>SUM(C27:L27)</f>
        <v>24</v>
      </c>
      <c r="O26" s="111" t="s">
        <v>46</v>
      </c>
      <c r="Q26" s="244" t="str">
        <f>A31</f>
        <v>Dean</v>
      </c>
      <c r="R26" s="237">
        <f>IF(COUNT(C32:C32) &gt; 2, SUM(C32:C32)-MIN(C32:C32)-SMALL(C32:C32,2), SUM(C32:C32))</f>
        <v>1.5</v>
      </c>
      <c r="S26" s="237">
        <f>IF(COUNT(C32:D32) &gt; 2, SUM(C32:D32)-MIN(C32:D32)-SMALL(C32:D32,2), SUM(C32:D32))</f>
        <v>5.5</v>
      </c>
      <c r="T26" s="237">
        <f>IF(COUNT(C32:E32) &gt; 2, SUM(C32:E32)-MIN(C32:E32)-SMALL(C32:E32,2), SUM(C32:E32))</f>
        <v>5.5</v>
      </c>
      <c r="U26" s="237">
        <f>IF(COUNT(C32:F32) &gt; 2, SUM(C32:F32)-MIN(C32:F32)-SMALL(C32:F32,2), SUM(C32:F32))</f>
        <v>11.5</v>
      </c>
      <c r="V26" s="237">
        <f>IF(COUNT(C32:G32) &gt; 2, SUM(C32:G32)-MIN(C32:G32)-SMALL(C32:G32,2), SUM(C32:G32))</f>
        <v>15.5</v>
      </c>
      <c r="W26" s="237">
        <f>IF(COUNT(C32:H32) &gt; 2, SUM(C32:H32)-MIN(C32:H32)-SMALL(C32:H32,2), SUM(C32:H32))</f>
        <v>19.5</v>
      </c>
      <c r="X26" s="237">
        <f>IF(COUNT(C32:I32) &gt; 2, SUM(C32:I32)-MIN(C32:I32)-SMALL(C32:I32,2), SUM(C32:I32))</f>
        <v>19.5</v>
      </c>
      <c r="Y26" s="237">
        <f>IF(COUNT(C32:J32) &gt; 2, SUM(C32:J32)-MIN(C32:J32)-SMALL(C32:J32,2), SUM(C32:J32))</f>
        <v>19.5</v>
      </c>
      <c r="Z26" s="237">
        <f>IF(COUNT(C32:K32) &gt; 2, SUM(C32:K32)-MIN(C32:K32)-SMALL(C32:K32,2), SUM(C32:K32))</f>
        <v>19.5</v>
      </c>
      <c r="AA26" s="237">
        <f>IF(COUNT(C32:L32) &gt; 2, SUM(C32:L32)-MIN(C32:L32)-SMALL(C32:L32,2), SUM(C32:L32))</f>
        <v>19.5</v>
      </c>
    </row>
    <row r="27" spans="1:27" x14ac:dyDescent="0.2">
      <c r="A27" s="256"/>
      <c r="B27" s="112" t="s">
        <v>5</v>
      </c>
      <c r="C27" s="108">
        <v>2</v>
      </c>
      <c r="D27" s="108">
        <v>1.5</v>
      </c>
      <c r="E27" s="108">
        <v>6</v>
      </c>
      <c r="F27" s="108">
        <v>5</v>
      </c>
      <c r="G27" s="108">
        <v>1.5</v>
      </c>
      <c r="H27" s="108">
        <v>8</v>
      </c>
      <c r="I27" s="108"/>
      <c r="J27" s="108"/>
      <c r="K27" s="108"/>
      <c r="L27" s="108"/>
      <c r="M27" s="109"/>
      <c r="N27" s="110">
        <f>IF(COUNT(C27:L27) &gt; 2, SUM(C27:L27)-MIN(C27:L27)-SMALL(C27:L27,2), SUM(C27:L27))</f>
        <v>21</v>
      </c>
      <c r="O27" s="115" t="s">
        <v>57</v>
      </c>
      <c r="Q27" s="245"/>
      <c r="R27" s="238"/>
      <c r="S27" s="238"/>
      <c r="T27" s="238"/>
      <c r="U27" s="238"/>
      <c r="V27" s="238"/>
      <c r="W27" s="238"/>
      <c r="X27" s="238"/>
      <c r="Y27" s="238"/>
      <c r="Z27" s="238"/>
      <c r="AA27" s="238"/>
    </row>
    <row r="28" spans="1:27" x14ac:dyDescent="0.2">
      <c r="A28" s="256"/>
      <c r="B28" s="112" t="s">
        <v>6</v>
      </c>
      <c r="C28" s="36"/>
      <c r="D28" s="36"/>
      <c r="E28" s="36"/>
      <c r="F28" s="36"/>
      <c r="G28" s="36"/>
      <c r="H28" s="36">
        <v>80</v>
      </c>
      <c r="I28" s="36"/>
      <c r="J28" s="36"/>
      <c r="K28" s="36"/>
      <c r="L28" s="36"/>
      <c r="M28" s="59"/>
      <c r="N28" s="100">
        <f>SUM(C28:M28)</f>
        <v>80</v>
      </c>
      <c r="O28" s="115" t="s">
        <v>48</v>
      </c>
      <c r="Q28" s="245"/>
      <c r="R28" s="238"/>
      <c r="S28" s="238"/>
      <c r="T28" s="238"/>
      <c r="U28" s="238"/>
      <c r="V28" s="238"/>
      <c r="W28" s="238"/>
      <c r="X28" s="238"/>
      <c r="Y28" s="238"/>
      <c r="Z28" s="238"/>
      <c r="AA28" s="238"/>
    </row>
    <row r="29" spans="1:27" x14ac:dyDescent="0.2">
      <c r="A29" s="257"/>
      <c r="B29" s="116" t="s">
        <v>45</v>
      </c>
      <c r="C29" s="117">
        <f>RANK(R22,R6:R73,0)</f>
        <v>14</v>
      </c>
      <c r="D29" s="117">
        <f t="shared" ref="D29:L29" si="4">RANK(S22,S6:S73,0)</f>
        <v>16</v>
      </c>
      <c r="E29" s="117">
        <f t="shared" si="4"/>
        <v>11</v>
      </c>
      <c r="F29" s="117">
        <f t="shared" si="4"/>
        <v>12</v>
      </c>
      <c r="G29" s="117">
        <f t="shared" si="4"/>
        <v>15</v>
      </c>
      <c r="H29" s="117">
        <f t="shared" si="4"/>
        <v>9</v>
      </c>
      <c r="I29" s="117">
        <f t="shared" si="4"/>
        <v>9</v>
      </c>
      <c r="J29" s="117">
        <f t="shared" si="4"/>
        <v>9</v>
      </c>
      <c r="K29" s="117">
        <f t="shared" si="4"/>
        <v>9</v>
      </c>
      <c r="L29" s="117">
        <f t="shared" si="4"/>
        <v>9</v>
      </c>
      <c r="M29" s="118"/>
      <c r="N29" s="211">
        <f>IF(N27&gt;0, N27*300, "0")</f>
        <v>6300</v>
      </c>
      <c r="O29" s="119" t="s">
        <v>49</v>
      </c>
      <c r="Q29" s="246"/>
      <c r="R29" s="239"/>
      <c r="S29" s="239"/>
      <c r="T29" s="239"/>
      <c r="U29" s="239"/>
      <c r="V29" s="239"/>
      <c r="W29" s="239"/>
      <c r="X29" s="239"/>
      <c r="Y29" s="239"/>
      <c r="Z29" s="239"/>
      <c r="AA29" s="239"/>
    </row>
    <row r="30" spans="1:27" ht="4.5" customHeight="1" x14ac:dyDescent="0.2">
      <c r="A30" s="120"/>
      <c r="B30" s="121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33"/>
      <c r="O30" s="123"/>
      <c r="Q30" s="282" t="str">
        <f>A36</f>
        <v>Gerry</v>
      </c>
      <c r="R30" s="236">
        <f>IF(COUNT(C37:C37) &gt; 2, SUM(C37:C37)-MIN(C37:C37)-SMALL(C37:C37,2), SUM(C37:C37))</f>
        <v>4</v>
      </c>
      <c r="S30" s="237">
        <f>IF(COUNT(C37:D37) &gt; 2, SUM(C37:D37)-MIN(C37:D37)-SMALL(C37:D37,2), SUM(C37:D37))</f>
        <v>9</v>
      </c>
      <c r="T30" s="237">
        <f>IF(COUNT(C37:E37) &gt; 2, SUM(C37:E37)-MIN(C37:E37)-SMALL(C37:E37,2), SUM(C37:E37))</f>
        <v>5</v>
      </c>
      <c r="U30" s="237">
        <f>IF(COUNT(C37:F37) &gt; 2, SUM(C37:F37)-MIN(C37:F37)-SMALL(C37:F37,2), SUM(C37:F37))</f>
        <v>11.5</v>
      </c>
      <c r="V30" s="237">
        <f>IF(COUNT(C37:G37) &gt; 2, SUM(C37:G37)-MIN(C37:G37)-SMALL(C37:G37,2), SUM(C37:G37))</f>
        <v>16.5</v>
      </c>
      <c r="W30" s="237">
        <f>IF(COUNT(C37:H37) &gt; 2, SUM(C37:H37)-MIN(C37:H37)-SMALL(C37:H37,2), SUM(C37:H37))</f>
        <v>20.5</v>
      </c>
      <c r="X30" s="237">
        <f>IF(COUNT(C37:I37) &gt; 2, SUM(C37:I37)-MIN(C37:I37)-SMALL(C37:I37,2), SUM(C37:I37))</f>
        <v>20.5</v>
      </c>
      <c r="Y30" s="237">
        <f>IF(COUNT(C37:J37) &gt; 2, SUM(C37:J37)-MIN(C37:J37)-SMALL(C37:J37,2), SUM(C37:J37))</f>
        <v>20.5</v>
      </c>
      <c r="Z30" s="237">
        <f>IF(COUNT(C37:K37) &gt; 2, SUM(C37:K37)-MIN(C37:K37)-SMALL(C37:K37,2), SUM(C37:K37))</f>
        <v>20.5</v>
      </c>
      <c r="AA30" s="237">
        <f>IF(COUNT(C37:L37) &gt; 2, SUM(C37:L37)-MIN(C37:L37)-SMALL(C37:L37,2), SUM(C37:L37))</f>
        <v>20.5</v>
      </c>
    </row>
    <row r="31" spans="1:27" x14ac:dyDescent="0.2">
      <c r="A31" s="252" t="s">
        <v>24</v>
      </c>
      <c r="B31" s="124" t="s">
        <v>4</v>
      </c>
      <c r="C31" s="125">
        <v>15</v>
      </c>
      <c r="D31" s="125">
        <v>10</v>
      </c>
      <c r="E31" s="125">
        <v>7</v>
      </c>
      <c r="F31" s="125">
        <v>6</v>
      </c>
      <c r="G31" s="125">
        <v>0</v>
      </c>
      <c r="H31" s="125">
        <v>10</v>
      </c>
      <c r="I31" s="125"/>
      <c r="J31" s="125"/>
      <c r="K31" s="125"/>
      <c r="L31" s="125"/>
      <c r="M31" s="125"/>
      <c r="N31" s="126">
        <f>SUM(C32:L32)</f>
        <v>21</v>
      </c>
      <c r="O31" s="127" t="s">
        <v>46</v>
      </c>
      <c r="Q31" s="283"/>
      <c r="R31" s="236"/>
      <c r="S31" s="238"/>
      <c r="T31" s="238"/>
      <c r="U31" s="238"/>
      <c r="V31" s="238"/>
      <c r="W31" s="238"/>
      <c r="X31" s="238"/>
      <c r="Y31" s="238"/>
      <c r="Z31" s="238"/>
      <c r="AA31" s="238"/>
    </row>
    <row r="32" spans="1:27" x14ac:dyDescent="0.2">
      <c r="A32" s="253"/>
      <c r="B32" s="128" t="s">
        <v>5</v>
      </c>
      <c r="C32" s="125">
        <v>1.5</v>
      </c>
      <c r="D32" s="125">
        <v>4</v>
      </c>
      <c r="E32" s="125">
        <v>5.5</v>
      </c>
      <c r="F32" s="125">
        <v>6</v>
      </c>
      <c r="G32" s="125">
        <v>0</v>
      </c>
      <c r="H32" s="125">
        <v>4</v>
      </c>
      <c r="I32" s="125"/>
      <c r="J32" s="125"/>
      <c r="K32" s="125"/>
      <c r="L32" s="125"/>
      <c r="M32" s="109"/>
      <c r="N32" s="126">
        <f>IF(COUNT(C32:L32) &gt; 2, SUM(C32:L32)-MIN(C32:L32)-SMALL(C32:L32,2), SUM(C32:L32))</f>
        <v>19.5</v>
      </c>
      <c r="O32" s="129" t="s">
        <v>57</v>
      </c>
      <c r="Q32" s="283"/>
      <c r="R32" s="236"/>
      <c r="S32" s="238"/>
      <c r="T32" s="238"/>
      <c r="U32" s="238"/>
      <c r="V32" s="238"/>
      <c r="W32" s="238"/>
      <c r="X32" s="238"/>
      <c r="Y32" s="238"/>
      <c r="Z32" s="238"/>
      <c r="AA32" s="238"/>
    </row>
    <row r="33" spans="1:27" x14ac:dyDescent="0.2">
      <c r="A33" s="253"/>
      <c r="B33" s="128" t="s">
        <v>6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38"/>
      <c r="N33" s="99">
        <f>SUM(C33:M33)</f>
        <v>0</v>
      </c>
      <c r="O33" s="129" t="s">
        <v>48</v>
      </c>
      <c r="Q33" s="284"/>
      <c r="R33" s="236"/>
      <c r="S33" s="239"/>
      <c r="T33" s="239"/>
      <c r="U33" s="239"/>
      <c r="V33" s="239"/>
      <c r="W33" s="239"/>
      <c r="X33" s="239"/>
      <c r="Y33" s="239"/>
      <c r="Z33" s="239"/>
      <c r="AA33" s="239"/>
    </row>
    <row r="34" spans="1:27" x14ac:dyDescent="0.2">
      <c r="A34" s="254"/>
      <c r="B34" s="130" t="s">
        <v>45</v>
      </c>
      <c r="C34" s="131">
        <f>RANK(R26,R6:R73,0)</f>
        <v>15</v>
      </c>
      <c r="D34" s="131">
        <f t="shared" ref="D34:L34" si="5">RANK(S26,S6:S73,0)</f>
        <v>15</v>
      </c>
      <c r="E34" s="131">
        <f t="shared" si="5"/>
        <v>13</v>
      </c>
      <c r="F34" s="131">
        <f t="shared" si="5"/>
        <v>9</v>
      </c>
      <c r="G34" s="131">
        <f t="shared" si="5"/>
        <v>12</v>
      </c>
      <c r="H34" s="131">
        <f t="shared" si="5"/>
        <v>14</v>
      </c>
      <c r="I34" s="131">
        <f t="shared" si="5"/>
        <v>14</v>
      </c>
      <c r="J34" s="131">
        <f t="shared" si="5"/>
        <v>14</v>
      </c>
      <c r="K34" s="131">
        <f t="shared" si="5"/>
        <v>14</v>
      </c>
      <c r="L34" s="131">
        <f t="shared" si="5"/>
        <v>14</v>
      </c>
      <c r="M34" s="118"/>
      <c r="N34" s="212">
        <f>IF(N32&gt;0, N32*300, "0")</f>
        <v>5850</v>
      </c>
      <c r="O34" s="132" t="s">
        <v>49</v>
      </c>
      <c r="Q34" s="244" t="str">
        <f>A41</f>
        <v>Joe</v>
      </c>
      <c r="R34" s="236">
        <f>IF(COUNT(C42:C42) &gt; 2, SUM(C42:C42)-MIN(C42:C42)-SMALL(C42:C42,2), SUM(C42:C42))</f>
        <v>7.5</v>
      </c>
      <c r="S34" s="237">
        <f>IF(COUNT(C42:D42) &gt; 2, SUM(C42:D42)-MIN(C42:D42)-SMALL(C42:D42,2), SUM(C42:D42))</f>
        <v>10.5</v>
      </c>
      <c r="T34" s="237">
        <f>IF(COUNT(C42:E42) &gt; 2, SUM(C42:E42)-MIN(C42:E42)-SMALL(C42:E42,2), SUM(C42:E42))</f>
        <v>8</v>
      </c>
      <c r="U34" s="237">
        <f>IF(COUNT(C42:F42) &gt; 2, SUM(C42:F42)-MIN(C42:F42)-SMALL(C42:F42,2), SUM(C42:F42))</f>
        <v>16.5</v>
      </c>
      <c r="V34" s="237">
        <f>IF(COUNT(C42:G42) &gt; 2, SUM(C42:G42)-MIN(C42:G42)-SMALL(C42:G42,2), SUM(C42:G42))</f>
        <v>24</v>
      </c>
      <c r="W34" s="237">
        <f>IF(COUNT(C42:H42) &gt; 2, SUM(C42:H42)-MIN(C42:H42)-SMALL(C42:H42,2), SUM(C42:H42))</f>
        <v>29.5</v>
      </c>
      <c r="X34" s="237">
        <f>IF(COUNT(C42:I42) &gt; 2, SUM(C42:I42)-MIN(C42:I42)-SMALL(C42:I42,2), SUM(C42:I42))</f>
        <v>29.5</v>
      </c>
      <c r="Y34" s="237">
        <f>IF(COUNT(C42:J42) &gt; 2, SUM(C42:J42)-MIN(C42:J42)-SMALL(C42:J42,2), SUM(C42:J42))</f>
        <v>29.5</v>
      </c>
      <c r="Z34" s="237">
        <f>IF(COUNT(C42:K42) &gt; 2, SUM(C42:K42)-MIN(C42:K42)-SMALL(C42:K42,2), SUM(C42:K42))</f>
        <v>29.5</v>
      </c>
      <c r="AA34" s="237">
        <f>IF(COUNT(C42:L42) &gt; 2, SUM(C42:L42)-MIN(C42:L42)-SMALL(C42:L42,2), SUM(C42:L42))</f>
        <v>29.5</v>
      </c>
    </row>
    <row r="35" spans="1:27" ht="4.5" customHeight="1" x14ac:dyDescent="0.2">
      <c r="A35" s="120"/>
      <c r="B35" s="121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33"/>
      <c r="O35" s="123"/>
      <c r="Q35" s="245"/>
      <c r="R35" s="236"/>
      <c r="S35" s="238"/>
      <c r="T35" s="238"/>
      <c r="U35" s="238"/>
      <c r="V35" s="238"/>
      <c r="W35" s="238"/>
      <c r="X35" s="238"/>
      <c r="Y35" s="238"/>
      <c r="Z35" s="238"/>
      <c r="AA35" s="238"/>
    </row>
    <row r="36" spans="1:27" x14ac:dyDescent="0.2">
      <c r="A36" s="255" t="s">
        <v>162</v>
      </c>
      <c r="B36" s="107" t="s">
        <v>4</v>
      </c>
      <c r="C36" s="108">
        <v>10</v>
      </c>
      <c r="D36" s="108">
        <v>8</v>
      </c>
      <c r="E36" s="108">
        <v>16</v>
      </c>
      <c r="F36" s="108">
        <v>5</v>
      </c>
      <c r="G36" s="108">
        <v>8</v>
      </c>
      <c r="H36" s="108">
        <v>13</v>
      </c>
      <c r="I36" s="108"/>
      <c r="J36" s="108"/>
      <c r="K36" s="108"/>
      <c r="L36" s="108"/>
      <c r="M36" s="108"/>
      <c r="N36" s="110">
        <f>SUM(C37:L37)</f>
        <v>24</v>
      </c>
      <c r="O36" s="111" t="s">
        <v>46</v>
      </c>
      <c r="Q36" s="245"/>
      <c r="R36" s="236"/>
      <c r="S36" s="238"/>
      <c r="T36" s="238"/>
      <c r="U36" s="238"/>
      <c r="V36" s="238"/>
      <c r="W36" s="238"/>
      <c r="X36" s="238"/>
      <c r="Y36" s="238"/>
      <c r="Z36" s="238"/>
      <c r="AA36" s="238"/>
    </row>
    <row r="37" spans="1:27" x14ac:dyDescent="0.2">
      <c r="A37" s="256"/>
      <c r="B37" s="112" t="s">
        <v>5</v>
      </c>
      <c r="C37" s="113">
        <v>4</v>
      </c>
      <c r="D37" s="113">
        <v>5</v>
      </c>
      <c r="E37" s="113">
        <v>1</v>
      </c>
      <c r="F37" s="113">
        <v>6.5</v>
      </c>
      <c r="G37" s="113">
        <v>5</v>
      </c>
      <c r="H37" s="113">
        <v>2.5</v>
      </c>
      <c r="I37" s="113"/>
      <c r="J37" s="113"/>
      <c r="K37" s="113"/>
      <c r="L37" s="113"/>
      <c r="M37" s="114"/>
      <c r="N37" s="110">
        <f>IF(COUNT(C37:L37) &gt; 2, SUM(C37:L37)-MIN(C37:L37)-SMALL(C37:L37,2), SUM(C37:L37))</f>
        <v>20.5</v>
      </c>
      <c r="O37" s="115" t="s">
        <v>57</v>
      </c>
      <c r="Q37" s="246"/>
      <c r="R37" s="236"/>
      <c r="S37" s="239"/>
      <c r="T37" s="239"/>
      <c r="U37" s="239"/>
      <c r="V37" s="239"/>
      <c r="W37" s="239"/>
      <c r="X37" s="239"/>
      <c r="Y37" s="239"/>
      <c r="Z37" s="239"/>
      <c r="AA37" s="239"/>
    </row>
    <row r="38" spans="1:27" x14ac:dyDescent="0.2">
      <c r="A38" s="256"/>
      <c r="B38" s="112" t="s">
        <v>6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59"/>
      <c r="N38" s="100">
        <f>SUM(C38:M38)</f>
        <v>0</v>
      </c>
      <c r="O38" s="115" t="s">
        <v>48</v>
      </c>
      <c r="Q38" s="278" t="str">
        <f>A46</f>
        <v>Josh</v>
      </c>
      <c r="R38" s="236">
        <f>IF(COUNT(C47:C47) &gt; 2, SUM(C47:C47)-MIN(C47:C47)-SMALL(C47:C47,2), SUM(C47:C47))</f>
        <v>5</v>
      </c>
      <c r="S38" s="237">
        <f>IF(COUNT(C47:D47) &gt; 2, SUM(C47:D47)-MIN(C47:D47)-SMALL(C47:D47,2), SUM(C47:D47))</f>
        <v>12</v>
      </c>
      <c r="T38" s="237">
        <f>IF(COUNT(C47:E47) &gt; 2, SUM(C47:E47)-MIN(C47:E47)-SMALL(C47:E47,2), SUM(C47:E47))</f>
        <v>7</v>
      </c>
      <c r="U38" s="237">
        <f>IF(COUNT(C47:F47) &gt; 2, SUM(C47:F47)-MIN(C47:F47)-SMALL(C47:F47,2), SUM(C47:F47))</f>
        <v>12</v>
      </c>
      <c r="V38" s="237">
        <f>IF(COUNT(C47:G47) &gt; 2, SUM(C47:G47)-MIN(C47:G47)-SMALL(C47:G47,2), SUM(C47:G47))</f>
        <v>14</v>
      </c>
      <c r="W38" s="237">
        <f>IF(COUNT(C47:H47) &gt; 2, SUM(C47:H47)-MIN(C47:H47)-SMALL(C47:H47,2), SUM(C47:H47))</f>
        <v>20.5</v>
      </c>
      <c r="X38" s="237">
        <f>IF(COUNT(C47:I47) &gt; 2, SUM(C47:I47)-MIN(C47:I47)-SMALL(C47:I47,2), SUM(C47:I47))</f>
        <v>20.5</v>
      </c>
      <c r="Y38" s="237">
        <f>IF(COUNT(C47:J47) &gt; 2, SUM(C47:J47)-MIN(C47:J47)-SMALL(C47:J47,2), SUM(C47:J47))</f>
        <v>20.5</v>
      </c>
      <c r="Z38" s="237">
        <f>IF(COUNT(C47:K47) &gt; 2, SUM(C47:K47)-MIN(C47:K47)-SMALL(C47:K47,2), SUM(C47:K47))</f>
        <v>20.5</v>
      </c>
      <c r="AA38" s="237">
        <f>IF(COUNT(C47:L47) &gt; 2, SUM(C47:L47)-MIN(C47:L47)-SMALL(C47:L47,2), SUM(C47:L47))</f>
        <v>20.5</v>
      </c>
    </row>
    <row r="39" spans="1:27" x14ac:dyDescent="0.2">
      <c r="A39" s="257"/>
      <c r="B39" s="116" t="s">
        <v>45</v>
      </c>
      <c r="C39" s="117">
        <f>RANK(R30,R6:R73,0)</f>
        <v>10</v>
      </c>
      <c r="D39" s="117">
        <f t="shared" ref="D39:L39" si="6">RANK(S30,S6:S73,0)</f>
        <v>9</v>
      </c>
      <c r="E39" s="117">
        <f t="shared" si="6"/>
        <v>15</v>
      </c>
      <c r="F39" s="117">
        <f t="shared" si="6"/>
        <v>9</v>
      </c>
      <c r="G39" s="117">
        <f t="shared" si="6"/>
        <v>9</v>
      </c>
      <c r="H39" s="117">
        <f t="shared" si="6"/>
        <v>10</v>
      </c>
      <c r="I39" s="117">
        <f t="shared" si="6"/>
        <v>10</v>
      </c>
      <c r="J39" s="117">
        <f t="shared" si="6"/>
        <v>10</v>
      </c>
      <c r="K39" s="117">
        <f t="shared" si="6"/>
        <v>10</v>
      </c>
      <c r="L39" s="117">
        <f t="shared" si="6"/>
        <v>10</v>
      </c>
      <c r="M39" s="118"/>
      <c r="N39" s="211">
        <f>IF(N37&gt;0, N37*300, "0")</f>
        <v>6150</v>
      </c>
      <c r="O39" s="119" t="s">
        <v>49</v>
      </c>
      <c r="Q39" s="279"/>
      <c r="R39" s="236"/>
      <c r="S39" s="238"/>
      <c r="T39" s="238"/>
      <c r="U39" s="238"/>
      <c r="V39" s="238"/>
      <c r="W39" s="238"/>
      <c r="X39" s="238"/>
      <c r="Y39" s="238"/>
      <c r="Z39" s="238"/>
      <c r="AA39" s="238"/>
    </row>
    <row r="40" spans="1:27" ht="4.5" customHeight="1" x14ac:dyDescent="0.2">
      <c r="A40" s="120"/>
      <c r="B40" s="121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33"/>
      <c r="O40" s="123"/>
      <c r="Q40" s="279"/>
      <c r="R40" s="236"/>
      <c r="S40" s="238"/>
      <c r="T40" s="238"/>
      <c r="U40" s="238"/>
      <c r="V40" s="238"/>
      <c r="W40" s="238"/>
      <c r="X40" s="238"/>
      <c r="Y40" s="238"/>
      <c r="Z40" s="238"/>
      <c r="AA40" s="238"/>
    </row>
    <row r="41" spans="1:27" x14ac:dyDescent="0.2">
      <c r="A41" s="252" t="s">
        <v>142</v>
      </c>
      <c r="B41" s="124" t="s">
        <v>4</v>
      </c>
      <c r="C41" s="125">
        <v>3</v>
      </c>
      <c r="D41" s="125">
        <v>12</v>
      </c>
      <c r="E41" s="125">
        <v>2</v>
      </c>
      <c r="F41" s="125">
        <v>1</v>
      </c>
      <c r="G41" s="125">
        <v>10</v>
      </c>
      <c r="H41" s="125">
        <v>7</v>
      </c>
      <c r="I41" s="125"/>
      <c r="J41" s="125"/>
      <c r="K41" s="125"/>
      <c r="L41" s="125"/>
      <c r="M41" s="125"/>
      <c r="N41" s="126">
        <f>SUM(C42:L42)</f>
        <v>36.5</v>
      </c>
      <c r="O41" s="127" t="s">
        <v>46</v>
      </c>
      <c r="Q41" s="280"/>
      <c r="R41" s="236"/>
      <c r="S41" s="239"/>
      <c r="T41" s="239"/>
      <c r="U41" s="239"/>
      <c r="V41" s="239"/>
      <c r="W41" s="239"/>
      <c r="X41" s="239"/>
      <c r="Y41" s="239"/>
      <c r="Z41" s="239"/>
      <c r="AA41" s="239"/>
    </row>
    <row r="42" spans="1:27" x14ac:dyDescent="0.2">
      <c r="A42" s="253"/>
      <c r="B42" s="128" t="s">
        <v>5</v>
      </c>
      <c r="C42" s="125">
        <v>7.5</v>
      </c>
      <c r="D42" s="125">
        <v>3</v>
      </c>
      <c r="E42" s="125">
        <v>8</v>
      </c>
      <c r="F42" s="125">
        <v>8.5</v>
      </c>
      <c r="G42" s="125">
        <v>4</v>
      </c>
      <c r="H42" s="125">
        <v>5.5</v>
      </c>
      <c r="I42" s="125"/>
      <c r="J42" s="125"/>
      <c r="K42" s="125"/>
      <c r="L42" s="125"/>
      <c r="M42" s="109"/>
      <c r="N42" s="126">
        <f>IF(COUNT(C42:L42) &gt; 2, SUM(C42:L42)-MIN(C42:L42)-SMALL(C42:L42,2), SUM(C42:L42))</f>
        <v>29.5</v>
      </c>
      <c r="O42" s="129" t="s">
        <v>57</v>
      </c>
      <c r="Q42" s="244" t="str">
        <f>A51</f>
        <v>Mike</v>
      </c>
      <c r="R42" s="236">
        <f>IF(COUNT(C52:C52) &gt; 2, SUM(C52:C52)-MIN(C52:C52)-SMALL(C52:C52,2), SUM(C52:C52))</f>
        <v>6.5</v>
      </c>
      <c r="S42" s="237">
        <f>IF(COUNT(C52:D52) &gt; 2, SUM(C52:D52)-MIN(C52:D52)-SMALL(C52:D52,2), SUM(C52:D52))</f>
        <v>7.5</v>
      </c>
      <c r="T42" s="237">
        <f>IF(COUNT(C52:E52) &gt; 2, SUM(C52:E52)-MIN(C52:E52)-SMALL(C52:E52,2), SUM(C52:E52))</f>
        <v>6.5</v>
      </c>
      <c r="U42" s="237">
        <f>IF(COUNT(C52:F52) &gt; 2, SUM(C52:F52)-MIN(C52:F52)-SMALL(C52:F52,2), SUM(C52:F52))</f>
        <v>10.5</v>
      </c>
      <c r="V42" s="237">
        <f>IF(COUNT(C52:G52) &gt; 2, SUM(C52:G52)-MIN(C52:G52)-SMALL(C52:G52,2), SUM(C52:G52))</f>
        <v>12.5</v>
      </c>
      <c r="W42" s="237">
        <f>IF(COUNT(C52:H52) &gt; 2, SUM(C52:H52)-MIN(C52:H52)-SMALL(C52:H52,2), SUM(C52:H52))</f>
        <v>13.5</v>
      </c>
      <c r="X42" s="237">
        <f>IF(COUNT(C52:I52) &gt; 2, SUM(C52:I52)-MIN(C52:I52)-SMALL(C52:I52,2), SUM(C52:I52))</f>
        <v>13.5</v>
      </c>
      <c r="Y42" s="237">
        <f>IF(COUNT(C52:J52) &gt; 2, SUM(C52:J52)-MIN(C52:J52)-SMALL(C52:J52,2), SUM(C52:J52))</f>
        <v>13.5</v>
      </c>
      <c r="Z42" s="237">
        <f>IF(COUNT(C52:K52) &gt; 2, SUM(C52:K52)-MIN(C52:K52)-SMALL(C52:K52,2), SUM(C52:K52))</f>
        <v>13.5</v>
      </c>
      <c r="AA42" s="237">
        <f>IF(COUNT(C52:L52) &gt; 2, SUM(C52:L52)-MIN(C52:L52)-SMALL(C52:L52,2), SUM(C52:L52))</f>
        <v>13.5</v>
      </c>
    </row>
    <row r="43" spans="1:27" x14ac:dyDescent="0.2">
      <c r="A43" s="253"/>
      <c r="B43" s="128" t="s">
        <v>6</v>
      </c>
      <c r="C43" s="26">
        <v>70</v>
      </c>
      <c r="D43" s="26"/>
      <c r="E43" s="26">
        <v>100</v>
      </c>
      <c r="F43" s="26">
        <v>130</v>
      </c>
      <c r="G43" s="26"/>
      <c r="H43" s="26"/>
      <c r="I43" s="26"/>
      <c r="J43" s="26"/>
      <c r="K43" s="26"/>
      <c r="L43" s="26"/>
      <c r="M43" s="38"/>
      <c r="N43" s="99">
        <f>SUM(C43:M43)</f>
        <v>300</v>
      </c>
      <c r="O43" s="129" t="s">
        <v>48</v>
      </c>
      <c r="Q43" s="245"/>
      <c r="R43" s="236"/>
      <c r="S43" s="238"/>
      <c r="T43" s="238"/>
      <c r="U43" s="238"/>
      <c r="V43" s="238"/>
      <c r="W43" s="238"/>
      <c r="X43" s="238"/>
      <c r="Y43" s="238"/>
      <c r="Z43" s="238"/>
      <c r="AA43" s="238"/>
    </row>
    <row r="44" spans="1:27" x14ac:dyDescent="0.2">
      <c r="A44" s="254"/>
      <c r="B44" s="130" t="s">
        <v>45</v>
      </c>
      <c r="C44" s="131">
        <f>RANK(R34,R6:R73,0)</f>
        <v>3</v>
      </c>
      <c r="D44" s="131">
        <f t="shared" ref="D44:L44" si="7">RANK(S34,S6:S73,0)</f>
        <v>7</v>
      </c>
      <c r="E44" s="131">
        <f t="shared" si="7"/>
        <v>3</v>
      </c>
      <c r="F44" s="131">
        <f t="shared" si="7"/>
        <v>1</v>
      </c>
      <c r="G44" s="131">
        <f t="shared" si="7"/>
        <v>1</v>
      </c>
      <c r="H44" s="131">
        <f t="shared" si="7"/>
        <v>1</v>
      </c>
      <c r="I44" s="131">
        <f t="shared" si="7"/>
        <v>1</v>
      </c>
      <c r="J44" s="131">
        <f t="shared" si="7"/>
        <v>1</v>
      </c>
      <c r="K44" s="131">
        <f t="shared" si="7"/>
        <v>1</v>
      </c>
      <c r="L44" s="131">
        <f t="shared" si="7"/>
        <v>1</v>
      </c>
      <c r="M44" s="118"/>
      <c r="N44" s="212">
        <f>IF(N42&gt;0, N42*300, "0")</f>
        <v>8850</v>
      </c>
      <c r="O44" s="132" t="s">
        <v>49</v>
      </c>
      <c r="Q44" s="245"/>
      <c r="R44" s="236"/>
      <c r="S44" s="238"/>
      <c r="T44" s="238"/>
      <c r="U44" s="238"/>
      <c r="V44" s="238"/>
      <c r="W44" s="238"/>
      <c r="X44" s="238"/>
      <c r="Y44" s="238"/>
      <c r="Z44" s="238"/>
      <c r="AA44" s="238"/>
    </row>
    <row r="45" spans="1:27" ht="4.5" customHeight="1" x14ac:dyDescent="0.2">
      <c r="A45" s="122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33"/>
      <c r="O45" s="122"/>
      <c r="Q45" s="246"/>
      <c r="R45" s="236"/>
      <c r="S45" s="239"/>
      <c r="T45" s="239"/>
      <c r="U45" s="239"/>
      <c r="V45" s="239"/>
      <c r="W45" s="239"/>
      <c r="X45" s="239"/>
      <c r="Y45" s="239"/>
      <c r="Z45" s="239"/>
      <c r="AA45" s="239"/>
    </row>
    <row r="46" spans="1:27" x14ac:dyDescent="0.2">
      <c r="A46" s="267" t="s">
        <v>52</v>
      </c>
      <c r="B46" s="107" t="s">
        <v>4</v>
      </c>
      <c r="C46" s="117">
        <v>8</v>
      </c>
      <c r="D46" s="117">
        <v>4</v>
      </c>
      <c r="E46" s="117">
        <v>0</v>
      </c>
      <c r="F46" s="117">
        <v>14</v>
      </c>
      <c r="G46" s="117">
        <v>16</v>
      </c>
      <c r="H46" s="117">
        <v>5</v>
      </c>
      <c r="I46" s="117"/>
      <c r="J46" s="117"/>
      <c r="K46" s="117"/>
      <c r="L46" s="117"/>
      <c r="M46" s="117"/>
      <c r="N46" s="110">
        <f>SUM(C47:L47)</f>
        <v>21.5</v>
      </c>
      <c r="O46" s="111" t="s">
        <v>46</v>
      </c>
      <c r="Q46" s="282" t="str">
        <f>A56</f>
        <v>Pat B</v>
      </c>
      <c r="R46" s="236">
        <f>IF(COUNT(C57:C57) &gt; 2, SUM(C57:C57)-MIN(C57:C57)-SMALL(C57:C57,2), SUM(C57:C57))</f>
        <v>2.5</v>
      </c>
      <c r="S46" s="237">
        <f>IF(COUNT(C57:D57) &gt; 2, SUM(C57:D57)-MIN(C57:D57)-SMALL(C57:D57,2), SUM(C57:D57))</f>
        <v>7</v>
      </c>
      <c r="T46" s="237">
        <f>IF(COUNT(C57:E57) &gt; 2, SUM(C57:E57)-MIN(C57:E57)-SMALL(C57:E57,2), SUM(C57:E57))</f>
        <v>4.5</v>
      </c>
      <c r="U46" s="237">
        <f>IF(COUNT(C57:F57) &gt; 2, SUM(C57:F57)-MIN(C57:F57)-SMALL(C57:F57,2), SUM(C57:F57))</f>
        <v>10</v>
      </c>
      <c r="V46" s="237">
        <f>IF(COUNT(C57:G57) &gt; 2, SUM(C57:G57)-MIN(C57:G57)-SMALL(C57:G57,2), SUM(C57:G57))</f>
        <v>18</v>
      </c>
      <c r="W46" s="237">
        <f>IF(COUNT(C57:H57) &gt; 2, SUM(C57:H57)-MIN(C57:H57)-SMALL(C57:H57,2), SUM(C57:H57))</f>
        <v>25</v>
      </c>
      <c r="X46" s="237">
        <f>IF(COUNT(C57:I57) &gt; 2, SUM(C57:I57)-MIN(C57:I57)-SMALL(C57:I57,2), SUM(C57:I57))</f>
        <v>25</v>
      </c>
      <c r="Y46" s="237">
        <f>IF(COUNT(C57:J57) &gt; 2, SUM(C57:J57)-MIN(C57:J57)-SMALL(C57:J57,2), SUM(C57:J57))</f>
        <v>25</v>
      </c>
      <c r="Z46" s="237">
        <f>IF(COUNT(C57:K57) &gt; 2, SUM(C57:K57)-MIN(C57:K57)-SMALL(C57:K57,2), SUM(C57:K57))</f>
        <v>25</v>
      </c>
      <c r="AA46" s="237">
        <f>IF(COUNT(C57:L57) &gt; 2, SUM(C57:L57)-MIN(C57:L57)-SMALL(C57:L57,2), SUM(C57:L57))</f>
        <v>25</v>
      </c>
    </row>
    <row r="47" spans="1:27" x14ac:dyDescent="0.2">
      <c r="A47" s="268"/>
      <c r="B47" s="135" t="s">
        <v>5</v>
      </c>
      <c r="C47" s="117">
        <v>5</v>
      </c>
      <c r="D47" s="117">
        <v>7</v>
      </c>
      <c r="E47" s="117">
        <v>0</v>
      </c>
      <c r="F47" s="117">
        <v>2</v>
      </c>
      <c r="G47" s="117">
        <v>1</v>
      </c>
      <c r="H47" s="117">
        <v>6.5</v>
      </c>
      <c r="I47" s="117"/>
      <c r="J47" s="117"/>
      <c r="K47" s="117"/>
      <c r="L47" s="117"/>
      <c r="M47" s="118"/>
      <c r="N47" s="110">
        <f>IF(COUNT(C47:L47) &gt; 2, SUM(C47:L47)-MIN(C47:L47)-SMALL(C47:L47,2), SUM(C47:L47))</f>
        <v>20.5</v>
      </c>
      <c r="O47" s="115" t="s">
        <v>57</v>
      </c>
      <c r="Q47" s="283"/>
      <c r="R47" s="236"/>
      <c r="S47" s="238"/>
      <c r="T47" s="238"/>
      <c r="U47" s="238"/>
      <c r="V47" s="238"/>
      <c r="W47" s="238"/>
      <c r="X47" s="238"/>
      <c r="Y47" s="238"/>
      <c r="Z47" s="238"/>
      <c r="AA47" s="238"/>
    </row>
    <row r="48" spans="1:27" x14ac:dyDescent="0.2">
      <c r="A48" s="268"/>
      <c r="B48" s="135" t="s">
        <v>6</v>
      </c>
      <c r="C48" s="36"/>
      <c r="D48" s="36">
        <v>30</v>
      </c>
      <c r="E48" s="36"/>
      <c r="F48" s="36"/>
      <c r="G48" s="36"/>
      <c r="H48" s="36"/>
      <c r="I48" s="36"/>
      <c r="J48" s="36"/>
      <c r="K48" s="36"/>
      <c r="L48" s="36"/>
      <c r="M48" s="117"/>
      <c r="N48" s="100">
        <f>SUM(C48:M48)</f>
        <v>30</v>
      </c>
      <c r="O48" s="115" t="s">
        <v>48</v>
      </c>
      <c r="Q48" s="283"/>
      <c r="R48" s="236"/>
      <c r="S48" s="238"/>
      <c r="T48" s="238"/>
      <c r="U48" s="238"/>
      <c r="V48" s="238"/>
      <c r="W48" s="238"/>
      <c r="X48" s="238"/>
      <c r="Y48" s="238"/>
      <c r="Z48" s="238"/>
      <c r="AA48" s="238"/>
    </row>
    <row r="49" spans="1:27" x14ac:dyDescent="0.2">
      <c r="A49" s="269"/>
      <c r="B49" s="136" t="s">
        <v>45</v>
      </c>
      <c r="C49" s="117">
        <f>RANK(R38,R6:R73,0)</f>
        <v>8</v>
      </c>
      <c r="D49" s="117">
        <f t="shared" ref="D49:L49" si="8">RANK(S38,S6:S73,0)</f>
        <v>3</v>
      </c>
      <c r="E49" s="117">
        <f t="shared" si="8"/>
        <v>8</v>
      </c>
      <c r="F49" s="117">
        <f t="shared" si="8"/>
        <v>8</v>
      </c>
      <c r="G49" s="117">
        <f t="shared" si="8"/>
        <v>14</v>
      </c>
      <c r="H49" s="117">
        <f t="shared" si="8"/>
        <v>10</v>
      </c>
      <c r="I49" s="117">
        <f t="shared" si="8"/>
        <v>10</v>
      </c>
      <c r="J49" s="117">
        <f t="shared" si="8"/>
        <v>10</v>
      </c>
      <c r="K49" s="117">
        <f t="shared" si="8"/>
        <v>10</v>
      </c>
      <c r="L49" s="117">
        <f t="shared" si="8"/>
        <v>10</v>
      </c>
      <c r="M49" s="118"/>
      <c r="N49" s="211">
        <f>IF(N47&gt;0, N47*300, "0")</f>
        <v>6150</v>
      </c>
      <c r="O49" s="119" t="s">
        <v>49</v>
      </c>
      <c r="Q49" s="284"/>
      <c r="R49" s="236"/>
      <c r="S49" s="239"/>
      <c r="T49" s="239"/>
      <c r="U49" s="239"/>
      <c r="V49" s="239"/>
      <c r="W49" s="239"/>
      <c r="X49" s="239"/>
      <c r="Y49" s="239"/>
      <c r="Z49" s="239"/>
      <c r="AA49" s="239"/>
    </row>
    <row r="50" spans="1:27" ht="4.5" customHeight="1" x14ac:dyDescent="0.2">
      <c r="A50" s="122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33"/>
      <c r="O50" s="122"/>
      <c r="Q50" s="244" t="str">
        <f>A61</f>
        <v>Pat F</v>
      </c>
      <c r="R50" s="236">
        <f>IF(COUNT(C62:C62) &gt; 2, SUM(C62:C62)-MIN(C62:C62)-SMALL(C62:C62,2), SUM(C62:C62))</f>
        <v>1</v>
      </c>
      <c r="S50" s="237">
        <f>IF(COUNT(C62:D62) &gt; 2, SUM(C62:D62)-MIN(C62:D62)-SMALL(C62:D62,2), SUM(C62:D62))</f>
        <v>8.5</v>
      </c>
      <c r="T50" s="237">
        <f>IF(COUNT(C62:E62) &gt; 2, SUM(C62:E62)-MIN(C62:E62)-SMALL(C62:E62,2), SUM(C62:E62))</f>
        <v>7.5</v>
      </c>
      <c r="U50" s="237">
        <f>IF(COUNT(C62:F62) &gt; 2, SUM(C62:F62)-MIN(C62:F62)-SMALL(C62:F62,2), SUM(C62:F62))</f>
        <v>11</v>
      </c>
      <c r="V50" s="237">
        <f>IF(COUNT(C62:G62) &gt; 2, SUM(C62:G62)-MIN(C62:G62)-SMALL(C62:G62,2), SUM(C62:G62))</f>
        <v>15.5</v>
      </c>
      <c r="W50" s="237">
        <f>IF(COUNT(C62:H62) &gt; 2, SUM(C62:H62)-MIN(C62:H62)-SMALL(C62:H62,2), SUM(C62:H62))</f>
        <v>20</v>
      </c>
      <c r="X50" s="237">
        <f>IF(COUNT(C62:I62) &gt; 2, SUM(C62:I62)-MIN(C62:I62)-SMALL(C62:I62,2), SUM(C62:I62))</f>
        <v>20</v>
      </c>
      <c r="Y50" s="237">
        <f>IF(COUNT(C62:J62) &gt; 2, SUM(C62:J62)-MIN(C62:J62)-SMALL(C62:J62,2), SUM(C62:J62))</f>
        <v>20</v>
      </c>
      <c r="Z50" s="237">
        <f>IF(COUNT(C62:K62) &gt; 2, SUM(C62:K62)-MIN(C62:K62)-SMALL(C62:K62,2), SUM(C62:K62))</f>
        <v>20</v>
      </c>
      <c r="AA50" s="237">
        <f>IF(COUNT(C62:L62) &gt; 2, SUM(C62:L62)-MIN(C62:L62)-SMALL(C62:L62,2), SUM(C62:L62))</f>
        <v>20</v>
      </c>
    </row>
    <row r="51" spans="1:27" x14ac:dyDescent="0.2">
      <c r="A51" s="252" t="s">
        <v>108</v>
      </c>
      <c r="B51" s="124" t="s">
        <v>4</v>
      </c>
      <c r="C51" s="131">
        <v>5</v>
      </c>
      <c r="D51" s="131">
        <v>16</v>
      </c>
      <c r="E51" s="131">
        <v>10</v>
      </c>
      <c r="F51" s="131">
        <v>16</v>
      </c>
      <c r="G51" s="131">
        <v>14</v>
      </c>
      <c r="H51" s="131">
        <v>0</v>
      </c>
      <c r="I51" s="131"/>
      <c r="J51" s="131"/>
      <c r="K51" s="131"/>
      <c r="L51" s="131"/>
      <c r="M51" s="131"/>
      <c r="N51" s="126">
        <f>SUM(C52:L52)</f>
        <v>14.5</v>
      </c>
      <c r="O51" s="127" t="s">
        <v>46</v>
      </c>
      <c r="Q51" s="245"/>
      <c r="R51" s="236"/>
      <c r="S51" s="238"/>
      <c r="T51" s="238"/>
      <c r="U51" s="238"/>
      <c r="V51" s="238"/>
      <c r="W51" s="238"/>
      <c r="X51" s="238"/>
      <c r="Y51" s="238"/>
      <c r="Z51" s="238"/>
      <c r="AA51" s="238"/>
    </row>
    <row r="52" spans="1:27" x14ac:dyDescent="0.2">
      <c r="A52" s="253"/>
      <c r="B52" s="128" t="s">
        <v>5</v>
      </c>
      <c r="C52" s="131">
        <v>6.5</v>
      </c>
      <c r="D52" s="131">
        <v>1</v>
      </c>
      <c r="E52" s="131">
        <v>4</v>
      </c>
      <c r="F52" s="131">
        <v>1</v>
      </c>
      <c r="G52" s="131">
        <v>2</v>
      </c>
      <c r="H52" s="131">
        <v>0</v>
      </c>
      <c r="I52" s="131"/>
      <c r="J52" s="131"/>
      <c r="K52" s="131"/>
      <c r="L52" s="131"/>
      <c r="M52" s="118"/>
      <c r="N52" s="126">
        <f>IF(COUNT(C52:L52) &gt; 2, SUM(C52:L52)-MIN(C52:L52)-SMALL(C52:L52,2), SUM(C52:L52))</f>
        <v>13.5</v>
      </c>
      <c r="O52" s="129" t="s">
        <v>57</v>
      </c>
      <c r="Q52" s="245"/>
      <c r="R52" s="236"/>
      <c r="S52" s="238"/>
      <c r="T52" s="238"/>
      <c r="U52" s="238"/>
      <c r="V52" s="238"/>
      <c r="W52" s="238"/>
      <c r="X52" s="238"/>
      <c r="Y52" s="238"/>
      <c r="Z52" s="238"/>
      <c r="AA52" s="238"/>
    </row>
    <row r="53" spans="1:27" x14ac:dyDescent="0.2">
      <c r="A53" s="253"/>
      <c r="B53" s="128" t="s">
        <v>6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131"/>
      <c r="N53" s="99">
        <f>SUM(C53:M53)</f>
        <v>0</v>
      </c>
      <c r="O53" s="129" t="s">
        <v>48</v>
      </c>
      <c r="Q53" s="246"/>
      <c r="R53" s="236"/>
      <c r="S53" s="239"/>
      <c r="T53" s="239"/>
      <c r="U53" s="239"/>
      <c r="V53" s="239"/>
      <c r="W53" s="239"/>
      <c r="X53" s="239"/>
      <c r="Y53" s="239"/>
      <c r="Z53" s="239"/>
      <c r="AA53" s="239"/>
    </row>
    <row r="54" spans="1:27" x14ac:dyDescent="0.2">
      <c r="A54" s="253"/>
      <c r="B54" s="130" t="s">
        <v>45</v>
      </c>
      <c r="C54" s="131">
        <f>RANK(R42,R6:R73,0)</f>
        <v>5</v>
      </c>
      <c r="D54" s="131">
        <f t="shared" ref="D54:L54" si="9">RANK(S42,S6:S73,0)</f>
        <v>11</v>
      </c>
      <c r="E54" s="131">
        <f t="shared" si="9"/>
        <v>9</v>
      </c>
      <c r="F54" s="131">
        <f t="shared" si="9"/>
        <v>14</v>
      </c>
      <c r="G54" s="131">
        <f t="shared" si="9"/>
        <v>16</v>
      </c>
      <c r="H54" s="131">
        <f t="shared" si="9"/>
        <v>17</v>
      </c>
      <c r="I54" s="131">
        <f t="shared" si="9"/>
        <v>17</v>
      </c>
      <c r="J54" s="131">
        <f t="shared" si="9"/>
        <v>17</v>
      </c>
      <c r="K54" s="131">
        <f t="shared" si="9"/>
        <v>17</v>
      </c>
      <c r="L54" s="131">
        <f t="shared" si="9"/>
        <v>17</v>
      </c>
      <c r="M54" s="118"/>
      <c r="N54" s="212">
        <f>IF(N52&gt;0, N52*300, "0")</f>
        <v>4050</v>
      </c>
      <c r="O54" s="132" t="s">
        <v>49</v>
      </c>
      <c r="Q54" s="278" t="str">
        <f>A66</f>
        <v>Peter</v>
      </c>
      <c r="R54" s="237">
        <f>IF(COUNT(C67:C67) &gt; 2, SUM(C67:C67)-MIN(C67:C67)-SMALL(C67:C67,2), SUM(C67:C67))</f>
        <v>8</v>
      </c>
      <c r="S54" s="237">
        <f>IF(COUNT(C67:D67) &gt; 2, SUM(C67:D67)-MIN(C67:D67)-SMALL(C67:D67,2), SUM(C67:D67))</f>
        <v>11.5</v>
      </c>
      <c r="T54" s="237">
        <f>IF(COUNT(C67:E67) &gt; 2, SUM(C67:E67)-MIN(C67:E67)-SMALL(C67:E67,2), SUM(C67:E67))</f>
        <v>8</v>
      </c>
      <c r="U54" s="237">
        <f>IF(COUNT(C67:F67) &gt; 2, SUM(C67:F67)-MIN(C67:F67)-SMALL(C67:F67,2), SUM(C67:F67))</f>
        <v>15.5</v>
      </c>
      <c r="V54" s="237">
        <f>IF(COUNT(C67:G67) &gt; 2, SUM(C67:G67)-MIN(C67:G67)-SMALL(C67:G67,2), SUM(C67:G67))</f>
        <v>19</v>
      </c>
      <c r="W54" s="237">
        <f>IF(COUNT(C67:H67) &gt; 2, SUM(C67:H67)-MIN(C67:H67)-SMALL(C67:H67,2), SUM(C67:H67))</f>
        <v>27.5</v>
      </c>
      <c r="X54" s="237">
        <f>IF(COUNT(C67:I67) &gt; 2, SUM(C67:I67)-MIN(C67:I67)-SMALL(C67:I67,2), SUM(C67:I67))</f>
        <v>27.5</v>
      </c>
      <c r="Y54" s="237">
        <f>IF(COUNT(C67:J67) &gt; 2, SUM(C67:J67)-MIN(C67:J67)-SMALL(C67:J67,2), SUM(C67:J67))</f>
        <v>27.5</v>
      </c>
      <c r="Z54" s="237">
        <f>IF(COUNT(C67:K67) &gt; 2, SUM(C67:K67)-MIN(C67:K67)-SMALL(C67:K67,2), SUM(C67:K67))</f>
        <v>27.5</v>
      </c>
      <c r="AA54" s="237">
        <f>IF(COUNT(C67:L67) &gt; 2, SUM(C67:L67)-MIN(C67:L67)-SMALL(C67:L67,2), SUM(C67:L67))</f>
        <v>27.5</v>
      </c>
    </row>
    <row r="55" spans="1:27" ht="4.5" customHeight="1" x14ac:dyDescent="0.2">
      <c r="A55" s="120"/>
      <c r="B55" s="121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33"/>
      <c r="O55" s="123"/>
      <c r="Q55" s="279"/>
      <c r="R55" s="238"/>
      <c r="S55" s="238"/>
      <c r="T55" s="238"/>
      <c r="U55" s="238"/>
      <c r="V55" s="238"/>
      <c r="W55" s="238"/>
      <c r="X55" s="238"/>
      <c r="Y55" s="238"/>
      <c r="Z55" s="238"/>
      <c r="AA55" s="238"/>
    </row>
    <row r="56" spans="1:27" x14ac:dyDescent="0.2">
      <c r="A56" s="255" t="s">
        <v>166</v>
      </c>
      <c r="B56" s="107" t="s">
        <v>4</v>
      </c>
      <c r="C56" s="108">
        <v>13</v>
      </c>
      <c r="D56" s="108">
        <v>9</v>
      </c>
      <c r="E56" s="108">
        <v>11</v>
      </c>
      <c r="F56" s="108">
        <v>7</v>
      </c>
      <c r="G56" s="108">
        <v>2</v>
      </c>
      <c r="H56" s="108">
        <v>4</v>
      </c>
      <c r="I56" s="108"/>
      <c r="J56" s="108"/>
      <c r="K56" s="108"/>
      <c r="L56" s="108"/>
      <c r="M56" s="108"/>
      <c r="N56" s="110">
        <f>SUM(C57:L57)</f>
        <v>31</v>
      </c>
      <c r="O56" s="111" t="s">
        <v>46</v>
      </c>
      <c r="Q56" s="279"/>
      <c r="R56" s="238"/>
      <c r="S56" s="238"/>
      <c r="T56" s="238"/>
      <c r="U56" s="238"/>
      <c r="V56" s="238"/>
      <c r="W56" s="238"/>
      <c r="X56" s="238"/>
      <c r="Y56" s="238"/>
      <c r="Z56" s="238"/>
      <c r="AA56" s="238"/>
    </row>
    <row r="57" spans="1:27" x14ac:dyDescent="0.2">
      <c r="A57" s="256"/>
      <c r="B57" s="112" t="s">
        <v>5</v>
      </c>
      <c r="C57" s="108">
        <v>2.5</v>
      </c>
      <c r="D57" s="108">
        <v>4.5</v>
      </c>
      <c r="E57" s="108">
        <v>3.5</v>
      </c>
      <c r="F57" s="108">
        <v>5.5</v>
      </c>
      <c r="G57" s="108">
        <v>8</v>
      </c>
      <c r="H57" s="108">
        <v>7</v>
      </c>
      <c r="I57" s="108"/>
      <c r="J57" s="108"/>
      <c r="K57" s="108"/>
      <c r="L57" s="108"/>
      <c r="M57" s="109"/>
      <c r="N57" s="110">
        <f>IF(COUNT(C57:L57) &gt; 2, SUM(C57:L57)-MIN(C57:L57)-SMALL(C57:L57,2), SUM(C57:L57))</f>
        <v>25</v>
      </c>
      <c r="O57" s="115" t="s">
        <v>57</v>
      </c>
      <c r="Q57" s="280"/>
      <c r="R57" s="239"/>
      <c r="S57" s="239"/>
      <c r="T57" s="239"/>
      <c r="U57" s="239"/>
      <c r="V57" s="239"/>
      <c r="W57" s="239"/>
      <c r="X57" s="239"/>
      <c r="Y57" s="239"/>
      <c r="Z57" s="239"/>
      <c r="AA57" s="239"/>
    </row>
    <row r="58" spans="1:27" x14ac:dyDescent="0.2">
      <c r="A58" s="256"/>
      <c r="B58" s="112" t="s">
        <v>6</v>
      </c>
      <c r="C58" s="36"/>
      <c r="D58" s="36"/>
      <c r="E58" s="36"/>
      <c r="F58" s="36"/>
      <c r="G58" s="36">
        <v>100</v>
      </c>
      <c r="H58" s="36">
        <v>20</v>
      </c>
      <c r="I58" s="36"/>
      <c r="J58" s="36"/>
      <c r="K58" s="36"/>
      <c r="L58" s="36"/>
      <c r="M58" s="59"/>
      <c r="N58" s="100">
        <f>SUM(C58:M58)</f>
        <v>120</v>
      </c>
      <c r="O58" s="115" t="s">
        <v>48</v>
      </c>
      <c r="Q58" s="244" t="str">
        <f>A71</f>
        <v>Russ</v>
      </c>
      <c r="R58" s="237">
        <f>IF(COUNT(C72:C72) &gt; 2, SUM(C72:C72)-MIN(C72:C72)-SMALL(C72:C72,2), SUM(C72:C72))</f>
        <v>6</v>
      </c>
      <c r="S58" s="237">
        <f>IF(COUNT(C72:D72) &gt; 2, SUM(C72:D72)-MIN(C72:D72)-SMALL(C72:D72,2), SUM(C72:D72))</f>
        <v>12</v>
      </c>
      <c r="T58" s="237">
        <f>IF(COUNT(C72:E72) &gt; 2, SUM(C72:E72)-MIN(C72:E72)-SMALL(C72:E72,2), SUM(C72:E72))</f>
        <v>6</v>
      </c>
      <c r="U58" s="237">
        <f>IF(COUNT(C72:F72) &gt; 2, SUM(C72:F72)-MIN(C72:F72)-SMALL(C72:F72,2), SUM(C72:F72))</f>
        <v>14</v>
      </c>
      <c r="V58" s="237">
        <f>IF(COUNT(C72:G72) &gt; 2, SUM(C72:G72)-MIN(C72:G72)-SMALL(C72:G72,2), SUM(C72:G72))</f>
        <v>20</v>
      </c>
      <c r="W58" s="237">
        <f>IF(COUNT(C72:H72) &gt; 2, SUM(C72:H72)-MIN(C72:H72)-SMALL(C72:H72,2), SUM(C72:H72))</f>
        <v>26</v>
      </c>
      <c r="X58" s="237">
        <f>IF(COUNT(C72:I72) &gt; 2, SUM(C72:I72)-MIN(C72:I72)-SMALL(C72:I72,2), SUM(C72:I72))</f>
        <v>26</v>
      </c>
      <c r="Y58" s="237">
        <f>IF(COUNT(C72:J72) &gt; 2, SUM(C72:J72)-MIN(C72:J72)-SMALL(C72:J72,2), SUM(C72:J72))</f>
        <v>26</v>
      </c>
      <c r="Z58" s="237">
        <f>IF(COUNT(C72:K72) &gt; 2, SUM(C72:K72)-MIN(C72:K72)-SMALL(C72:K72,2), SUM(C72:K72))</f>
        <v>26</v>
      </c>
      <c r="AA58" s="237">
        <f>IF(COUNT(C72:L72) &gt; 2, SUM(C72:L72)-MIN(C72:L72)-SMALL(C72:L72,2), SUM(C72:L72))</f>
        <v>26</v>
      </c>
    </row>
    <row r="59" spans="1:27" x14ac:dyDescent="0.2">
      <c r="A59" s="257"/>
      <c r="B59" s="116" t="s">
        <v>45</v>
      </c>
      <c r="C59" s="117">
        <f>RANK(R46,R6:R73,0)</f>
        <v>13</v>
      </c>
      <c r="D59" s="117">
        <f t="shared" ref="D59:L59" si="10">RANK(S46,S6:S73,0)</f>
        <v>12</v>
      </c>
      <c r="E59" s="117">
        <f t="shared" si="10"/>
        <v>17</v>
      </c>
      <c r="F59" s="117">
        <f t="shared" si="10"/>
        <v>15</v>
      </c>
      <c r="G59" s="117">
        <f t="shared" si="10"/>
        <v>7</v>
      </c>
      <c r="H59" s="117">
        <f t="shared" si="10"/>
        <v>7</v>
      </c>
      <c r="I59" s="117">
        <f t="shared" si="10"/>
        <v>7</v>
      </c>
      <c r="J59" s="117">
        <f t="shared" si="10"/>
        <v>7</v>
      </c>
      <c r="K59" s="117">
        <f t="shared" si="10"/>
        <v>7</v>
      </c>
      <c r="L59" s="117">
        <f t="shared" si="10"/>
        <v>7</v>
      </c>
      <c r="M59" s="118"/>
      <c r="N59" s="211">
        <f>IF(N57&gt;0, N57*300, "0")</f>
        <v>7500</v>
      </c>
      <c r="O59" s="119" t="s">
        <v>49</v>
      </c>
      <c r="Q59" s="245"/>
      <c r="R59" s="238"/>
      <c r="S59" s="238"/>
      <c r="T59" s="238"/>
      <c r="U59" s="238"/>
      <c r="V59" s="238"/>
      <c r="W59" s="238"/>
      <c r="X59" s="238"/>
      <c r="Y59" s="238"/>
      <c r="Z59" s="238"/>
      <c r="AA59" s="238"/>
    </row>
    <row r="60" spans="1:27" ht="4.5" customHeight="1" x14ac:dyDescent="0.2">
      <c r="A60" s="120"/>
      <c r="B60" s="121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33"/>
      <c r="O60" s="123"/>
      <c r="Q60" s="245"/>
      <c r="R60" s="238"/>
      <c r="S60" s="238"/>
      <c r="T60" s="238"/>
      <c r="U60" s="238"/>
      <c r="V60" s="238"/>
      <c r="W60" s="238"/>
      <c r="X60" s="238"/>
      <c r="Y60" s="238"/>
      <c r="Z60" s="238"/>
      <c r="AA60" s="238"/>
    </row>
    <row r="61" spans="1:27" x14ac:dyDescent="0.2">
      <c r="A61" s="252" t="s">
        <v>168</v>
      </c>
      <c r="B61" s="124" t="s">
        <v>4</v>
      </c>
      <c r="C61" s="125">
        <v>16</v>
      </c>
      <c r="D61" s="125">
        <v>3</v>
      </c>
      <c r="E61" s="125">
        <v>13</v>
      </c>
      <c r="F61" s="125">
        <v>11</v>
      </c>
      <c r="G61" s="125">
        <v>9</v>
      </c>
      <c r="H61" s="125">
        <v>9</v>
      </c>
      <c r="I61" s="125"/>
      <c r="J61" s="125"/>
      <c r="K61" s="125"/>
      <c r="L61" s="125"/>
      <c r="M61" s="125"/>
      <c r="N61" s="126">
        <f>SUM(C62:L62)</f>
        <v>23.5</v>
      </c>
      <c r="O61" s="127" t="s">
        <v>46</v>
      </c>
      <c r="Q61" s="246"/>
      <c r="R61" s="239"/>
      <c r="S61" s="239"/>
      <c r="T61" s="239"/>
      <c r="U61" s="239"/>
      <c r="V61" s="239"/>
      <c r="W61" s="239"/>
      <c r="X61" s="239"/>
      <c r="Y61" s="239"/>
      <c r="Z61" s="239"/>
      <c r="AA61" s="239"/>
    </row>
    <row r="62" spans="1:27" x14ac:dyDescent="0.2">
      <c r="A62" s="253"/>
      <c r="B62" s="128" t="s">
        <v>5</v>
      </c>
      <c r="C62" s="125">
        <v>1</v>
      </c>
      <c r="D62" s="125">
        <v>7.5</v>
      </c>
      <c r="E62" s="125">
        <v>2.5</v>
      </c>
      <c r="F62" s="125">
        <v>3.5</v>
      </c>
      <c r="G62" s="125">
        <v>4.5</v>
      </c>
      <c r="H62" s="125">
        <v>4.5</v>
      </c>
      <c r="I62" s="125"/>
      <c r="J62" s="125"/>
      <c r="K62" s="125"/>
      <c r="L62" s="125"/>
      <c r="M62" s="109"/>
      <c r="N62" s="126">
        <f>IF(COUNT(C62:L62) &gt; 2, SUM(C62:L62)-MIN(C62:L62)-SMALL(C62:L62,2), SUM(C62:L62))</f>
        <v>20</v>
      </c>
      <c r="O62" s="129" t="s">
        <v>57</v>
      </c>
      <c r="Q62" s="278" t="str">
        <f>A76</f>
        <v>Sean</v>
      </c>
      <c r="R62" s="237">
        <f>IF(COUNT(C77:C77) &gt; 2, SUM(C77:C77)-MIN(C77:C77)-SMALL(C77:C77,2), SUM(C77:C77))</f>
        <v>3</v>
      </c>
      <c r="S62" s="237">
        <f>IF(COUNT(C77:D77) &gt; 2, SUM(C77:D77)-MIN(C77:D77)-SMALL(C77:D77,2), SUM(C77:D77))</f>
        <v>3</v>
      </c>
      <c r="T62" s="237">
        <f>IF(COUNT(C77:E77) &gt; 2, SUM(C77:E77)-MIN(C77:E77)-SMALL(C77:E77,2), SUM(C77:E77))</f>
        <v>5</v>
      </c>
      <c r="U62" s="237">
        <f>IF(COUNT(C77:F77) &gt; 2, SUM(C77:F77)-MIN(C77:F77)-SMALL(C77:F77,2), SUM(C77:F77))</f>
        <v>8</v>
      </c>
      <c r="V62" s="237">
        <f>IF(COUNT(C77:G77) &gt; 2, SUM(C77:G77)-MIN(C77:G77)-SMALL(C77:G77,2), SUM(C77:G77))</f>
        <v>16.5</v>
      </c>
      <c r="W62" s="237">
        <f>IF(COUNT(C77:H77) &gt; 2, SUM(C77:H77)-MIN(C77:H77)-SMALL(C77:H77,2), SUM(C77:H77))</f>
        <v>20</v>
      </c>
      <c r="X62" s="237">
        <f>IF(COUNT(C77:I77) &gt; 2, SUM(C77:I77)-MIN(C77:I77)-SMALL(C77:I77,2), SUM(C77:I77))</f>
        <v>20</v>
      </c>
      <c r="Y62" s="237">
        <f>IF(COUNT(C77:J77) &gt; 2, SUM(C77:J77)-MIN(C77:J77)-SMALL(C77:J77,2), SUM(C77:J77))</f>
        <v>20</v>
      </c>
      <c r="Z62" s="237">
        <f>IF(COUNT(C77:K77) &gt; 2, SUM(C77:K77)-MIN(C77:K77)-SMALL(C77:K77,2), SUM(C77:K77))</f>
        <v>20</v>
      </c>
      <c r="AA62" s="237">
        <f>IF(COUNT(C77:L77) &gt; 2, SUM(C77:L77)-MIN(C77:L77)-SMALL(C77:L77,2), SUM(C77:L77))</f>
        <v>20</v>
      </c>
    </row>
    <row r="63" spans="1:27" x14ac:dyDescent="0.2">
      <c r="A63" s="253"/>
      <c r="B63" s="128" t="s">
        <v>6</v>
      </c>
      <c r="C63" s="26"/>
      <c r="D63" s="26">
        <v>60</v>
      </c>
      <c r="E63" s="26"/>
      <c r="F63" s="26"/>
      <c r="G63" s="26"/>
      <c r="H63" s="26"/>
      <c r="I63" s="26"/>
      <c r="J63" s="26"/>
      <c r="K63" s="26"/>
      <c r="L63" s="26"/>
      <c r="M63" s="38"/>
      <c r="N63" s="99">
        <f>SUM(C63:M63)</f>
        <v>60</v>
      </c>
      <c r="O63" s="129" t="s">
        <v>48</v>
      </c>
      <c r="Q63" s="279"/>
      <c r="R63" s="238"/>
      <c r="S63" s="238"/>
      <c r="T63" s="238"/>
      <c r="U63" s="238"/>
      <c r="V63" s="238"/>
      <c r="W63" s="238"/>
      <c r="X63" s="238"/>
      <c r="Y63" s="238"/>
      <c r="Z63" s="238"/>
      <c r="AA63" s="238"/>
    </row>
    <row r="64" spans="1:27" x14ac:dyDescent="0.2">
      <c r="A64" s="254"/>
      <c r="B64" s="130" t="s">
        <v>45</v>
      </c>
      <c r="C64" s="131">
        <f>RANK(R50,R6:R73,0)</f>
        <v>16</v>
      </c>
      <c r="D64" s="131">
        <f t="shared" ref="D64:L64" si="11">RANK(S50,S6:S73,0)</f>
        <v>10</v>
      </c>
      <c r="E64" s="131">
        <f t="shared" si="11"/>
        <v>7</v>
      </c>
      <c r="F64" s="131">
        <f t="shared" si="11"/>
        <v>12</v>
      </c>
      <c r="G64" s="131">
        <f t="shared" si="11"/>
        <v>12</v>
      </c>
      <c r="H64" s="131">
        <f t="shared" si="11"/>
        <v>12</v>
      </c>
      <c r="I64" s="131">
        <f t="shared" si="11"/>
        <v>12</v>
      </c>
      <c r="J64" s="131">
        <f t="shared" si="11"/>
        <v>12</v>
      </c>
      <c r="K64" s="131">
        <f t="shared" si="11"/>
        <v>12</v>
      </c>
      <c r="L64" s="131">
        <f t="shared" si="11"/>
        <v>12</v>
      </c>
      <c r="M64" s="118"/>
      <c r="N64" s="212">
        <f>IF(N62&gt;0, N62*300, "0")</f>
        <v>6000</v>
      </c>
      <c r="O64" s="132" t="s">
        <v>49</v>
      </c>
      <c r="Q64" s="279"/>
      <c r="R64" s="238"/>
      <c r="S64" s="238"/>
      <c r="T64" s="238"/>
      <c r="U64" s="238"/>
      <c r="V64" s="238"/>
      <c r="W64" s="238"/>
      <c r="X64" s="238"/>
      <c r="Y64" s="238"/>
      <c r="Z64" s="238"/>
      <c r="AA64" s="238"/>
    </row>
    <row r="65" spans="1:27" ht="4.5" customHeight="1" x14ac:dyDescent="0.2">
      <c r="A65" s="120"/>
      <c r="B65" s="121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33"/>
      <c r="O65" s="123"/>
      <c r="Q65" s="280"/>
      <c r="R65" s="239"/>
      <c r="S65" s="239"/>
      <c r="T65" s="239"/>
      <c r="U65" s="239"/>
      <c r="V65" s="239"/>
      <c r="W65" s="239"/>
      <c r="X65" s="239"/>
      <c r="Y65" s="239"/>
      <c r="Z65" s="239"/>
      <c r="AA65" s="239"/>
    </row>
    <row r="66" spans="1:27" x14ac:dyDescent="0.2">
      <c r="A66" s="268" t="s">
        <v>178</v>
      </c>
      <c r="B66" s="107" t="s">
        <v>4</v>
      </c>
      <c r="C66" s="117">
        <v>2</v>
      </c>
      <c r="D66" s="117">
        <v>11</v>
      </c>
      <c r="E66" s="117">
        <v>3</v>
      </c>
      <c r="F66" s="117">
        <v>0</v>
      </c>
      <c r="G66" s="117">
        <v>12</v>
      </c>
      <c r="H66" s="117">
        <v>1</v>
      </c>
      <c r="I66" s="117"/>
      <c r="J66" s="117"/>
      <c r="K66" s="117"/>
      <c r="L66" s="117"/>
      <c r="M66" s="117"/>
      <c r="N66" s="110">
        <f>SUM(C67:L67)</f>
        <v>30.5</v>
      </c>
      <c r="O66" s="111" t="s">
        <v>46</v>
      </c>
      <c r="Q66" s="244" t="str">
        <f>A81</f>
        <v>Steve</v>
      </c>
      <c r="R66" s="237">
        <f>IF(COUNT(C82:C82) &gt; 2, SUM(C82:C82)-MIN(C82:C82)-SMALL(C82:C82,2), SUM(C82:C82))</f>
        <v>3.5</v>
      </c>
      <c r="S66" s="237">
        <f>IF(COUNT(C82:D82) &gt; 2, SUM(C82:D82)-MIN(C82:D82)-SMALL(C82:D82,2), SUM(C82:D82))</f>
        <v>6</v>
      </c>
      <c r="T66" s="237">
        <f>IF(COUNT(C82:E82) &gt; 2, SUM(C82:E82)-MIN(C82:E82)-SMALL(C82:E82,2), SUM(C82:E82))</f>
        <v>8</v>
      </c>
      <c r="U66" s="237">
        <f>IF(COUNT(C82:F82) &gt; 2, SUM(C82:F82)-MIN(C82:F82)-SMALL(C82:F82,2), SUM(C82:F82))</f>
        <v>11.5</v>
      </c>
      <c r="V66" s="237">
        <f>IF(COUNT(C82:G82) &gt; 2, SUM(C82:G82)-MIN(C82:G82)-SMALL(C82:G82,2), SUM(C82:G82))</f>
        <v>19</v>
      </c>
      <c r="W66" s="237">
        <f>IF(COUNT(C82:H82) &gt; 2, SUM(C82:H82)-MIN(C82:H82)-SMALL(C82:H82,2), SUM(C82:H82))</f>
        <v>22</v>
      </c>
      <c r="X66" s="237">
        <f>IF(COUNT(C82:I82) &gt; 2, SUM(C82:I82)-MIN(C82:I82)-SMALL(C82:I82,2), SUM(C82:I82))</f>
        <v>22</v>
      </c>
      <c r="Y66" s="237">
        <f>IF(COUNT(C82:J82) &gt; 2, SUM(C82:J82)-MIN(C82:J82)-SMALL(C82:J82,2), SUM(C82:J82))</f>
        <v>22</v>
      </c>
      <c r="Z66" s="237">
        <f>IF(COUNT(C82:K82) &gt; 2, SUM(C82:K82)-MIN(C82:K82)-SMALL(C82:K82,2), SUM(C82:K82))</f>
        <v>22</v>
      </c>
      <c r="AA66" s="237">
        <f>IF(COUNT(C82:L82) &gt; 2, SUM(C82:L82)-MIN(C82:L82)-SMALL(C82:L82,2), SUM(C82:L82))</f>
        <v>22</v>
      </c>
    </row>
    <row r="67" spans="1:27" x14ac:dyDescent="0.2">
      <c r="A67" s="268"/>
      <c r="B67" s="135" t="s">
        <v>5</v>
      </c>
      <c r="C67" s="117">
        <v>8</v>
      </c>
      <c r="D67" s="117">
        <v>3.5</v>
      </c>
      <c r="E67" s="117">
        <v>7.5</v>
      </c>
      <c r="F67" s="117">
        <v>0</v>
      </c>
      <c r="G67" s="117">
        <v>3</v>
      </c>
      <c r="H67" s="117">
        <v>8.5</v>
      </c>
      <c r="I67" s="117"/>
      <c r="J67" s="117"/>
      <c r="K67" s="117"/>
      <c r="L67" s="117"/>
      <c r="M67" s="118"/>
      <c r="N67" s="110">
        <f>IF(COUNT(C67:L67) &gt; 2, SUM(C67:L67)-MIN(C67:L67)-SMALL(C67:L67,2), SUM(C67:L67))</f>
        <v>27.5</v>
      </c>
      <c r="O67" s="115" t="s">
        <v>57</v>
      </c>
      <c r="Q67" s="245"/>
      <c r="R67" s="238"/>
      <c r="S67" s="238"/>
      <c r="T67" s="238"/>
      <c r="U67" s="238"/>
      <c r="V67" s="238"/>
      <c r="W67" s="238"/>
      <c r="X67" s="238"/>
      <c r="Y67" s="238"/>
      <c r="Z67" s="238"/>
      <c r="AA67" s="238"/>
    </row>
    <row r="68" spans="1:27" x14ac:dyDescent="0.2">
      <c r="A68" s="268"/>
      <c r="B68" s="135" t="s">
        <v>6</v>
      </c>
      <c r="C68" s="138">
        <v>100</v>
      </c>
      <c r="D68" s="138"/>
      <c r="E68" s="138">
        <v>60</v>
      </c>
      <c r="F68" s="138"/>
      <c r="G68" s="138"/>
      <c r="H68" s="138">
        <v>120</v>
      </c>
      <c r="I68" s="138"/>
      <c r="J68" s="138"/>
      <c r="K68" s="138"/>
      <c r="L68" s="138"/>
      <c r="M68" s="117"/>
      <c r="N68" s="100">
        <f>SUM(C68:M68)</f>
        <v>280</v>
      </c>
      <c r="O68" s="115" t="s">
        <v>48</v>
      </c>
      <c r="Q68" s="245"/>
      <c r="R68" s="238"/>
      <c r="S68" s="238"/>
      <c r="T68" s="238"/>
      <c r="U68" s="238"/>
      <c r="V68" s="238"/>
      <c r="W68" s="238"/>
      <c r="X68" s="238"/>
      <c r="Y68" s="238"/>
      <c r="Z68" s="238"/>
      <c r="AA68" s="238"/>
    </row>
    <row r="69" spans="1:27" x14ac:dyDescent="0.2">
      <c r="A69" s="268"/>
      <c r="B69" s="136" t="s">
        <v>45</v>
      </c>
      <c r="C69" s="117">
        <f>RANK(R54,R6:R73,0)</f>
        <v>2</v>
      </c>
      <c r="D69" s="117">
        <f t="shared" ref="D69:L69" si="12">RANK(S54,S6:S73,0)</f>
        <v>5</v>
      </c>
      <c r="E69" s="117">
        <f t="shared" si="12"/>
        <v>3</v>
      </c>
      <c r="F69" s="117">
        <f t="shared" si="12"/>
        <v>2</v>
      </c>
      <c r="G69" s="117">
        <f t="shared" si="12"/>
        <v>5</v>
      </c>
      <c r="H69" s="117">
        <f t="shared" si="12"/>
        <v>4</v>
      </c>
      <c r="I69" s="117">
        <f t="shared" si="12"/>
        <v>4</v>
      </c>
      <c r="J69" s="117">
        <f t="shared" si="12"/>
        <v>4</v>
      </c>
      <c r="K69" s="117">
        <f t="shared" si="12"/>
        <v>4</v>
      </c>
      <c r="L69" s="117">
        <f t="shared" si="12"/>
        <v>4</v>
      </c>
      <c r="M69" s="118"/>
      <c r="N69" s="211">
        <f>IF(N67&gt;0, N67*300, "0")</f>
        <v>8250</v>
      </c>
      <c r="O69" s="119" t="s">
        <v>49</v>
      </c>
      <c r="Q69" s="246"/>
      <c r="R69" s="239"/>
      <c r="S69" s="239"/>
      <c r="T69" s="239"/>
      <c r="U69" s="239"/>
      <c r="V69" s="239"/>
      <c r="W69" s="239"/>
      <c r="X69" s="239"/>
      <c r="Y69" s="239"/>
      <c r="Z69" s="239"/>
      <c r="AA69" s="239"/>
    </row>
    <row r="70" spans="1:27" ht="4.5" customHeight="1" x14ac:dyDescent="0.2">
      <c r="A70" s="120"/>
      <c r="B70" s="121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33"/>
      <c r="O70" s="123"/>
      <c r="Q70" s="278" t="str">
        <f>A87</f>
        <v>Tiera</v>
      </c>
      <c r="R70" s="237">
        <f>IF(COUNT(C88:C88) &gt; 2, SUM(C88:C88)-MIN(C88:C88)-SMALL(C88:C88,2), SUM(C88:C88))</f>
        <v>0.5</v>
      </c>
      <c r="S70" s="237">
        <f>IF(COUNT(C88:D88) &gt; 2, SUM(C88:D88)-MIN(C88:D88)-SMALL(C88:D88,2), SUM(C88:D88))</f>
        <v>7</v>
      </c>
      <c r="T70" s="237">
        <f>IF(COUNT(C88:E88) &gt; 2, SUM(C88:E88)-MIN(C88:E88)-SMALL(C88:E88,2), SUM(C88:E88))</f>
        <v>6.5</v>
      </c>
      <c r="U70" s="237">
        <f>IF(COUNT(C88:F88) &gt; 2, SUM(C88:F88)-MIN(C88:F88)-SMALL(C88:F88,2), SUM(C88:F88))</f>
        <v>9.5</v>
      </c>
      <c r="V70" s="237">
        <f>IF(COUNT(C88:G88) &gt; 2, SUM(C88:G88)-MIN(C88:G88)-SMALL(C88:G88,2), SUM(C88:G88))</f>
        <v>12</v>
      </c>
      <c r="W70" s="237">
        <f>IF(COUNT(C88:H88) &gt; 2, SUM(C88:H88)-MIN(C88:H88)-SMALL(C88:H88,2), SUM(C88:H88))</f>
        <v>17</v>
      </c>
      <c r="X70" s="237">
        <f>IF(COUNT(C88:I88) &gt; 2, SUM(C88:I88)-MIN(C88:I88)-SMALL(C88:I88,2), SUM(C88:I88))</f>
        <v>17</v>
      </c>
      <c r="Y70" s="237">
        <f>IF(COUNT(C88:J88) &gt; 2, SUM(C88:J88)-MIN(C88:J88)-SMALL(C88:J88,2), SUM(C88:J88))</f>
        <v>17</v>
      </c>
      <c r="Z70" s="237">
        <f>IF(COUNT(C88:K88) &gt; 2, SUM(C88:K88)-MIN(C88:K88)-SMALL(C88:K88,2), SUM(C88:K88))</f>
        <v>17</v>
      </c>
      <c r="AA70" s="237">
        <f>IF(COUNT(C88:L88) &gt; 2, SUM(C88:L88)-MIN(C88:L88)-SMALL(C88:L88,2), SUM(C88:L88))</f>
        <v>17</v>
      </c>
    </row>
    <row r="71" spans="1:27" x14ac:dyDescent="0.2">
      <c r="A71" s="252" t="s">
        <v>17</v>
      </c>
      <c r="B71" s="124" t="s">
        <v>4</v>
      </c>
      <c r="C71" s="125">
        <v>6</v>
      </c>
      <c r="D71" s="125">
        <v>6</v>
      </c>
      <c r="E71" s="125">
        <v>14</v>
      </c>
      <c r="F71" s="125">
        <v>2</v>
      </c>
      <c r="G71" s="125">
        <v>6</v>
      </c>
      <c r="H71" s="125">
        <v>0</v>
      </c>
      <c r="I71" s="125"/>
      <c r="J71" s="125"/>
      <c r="K71" s="125"/>
      <c r="L71" s="125"/>
      <c r="M71" s="125"/>
      <c r="N71" s="126">
        <f>SUM(C72:L72)</f>
        <v>28</v>
      </c>
      <c r="O71" s="127" t="s">
        <v>46</v>
      </c>
      <c r="Q71" s="279"/>
      <c r="R71" s="238"/>
      <c r="S71" s="238"/>
      <c r="T71" s="238"/>
      <c r="U71" s="238"/>
      <c r="V71" s="238"/>
      <c r="W71" s="238"/>
      <c r="X71" s="238"/>
      <c r="Y71" s="238"/>
      <c r="Z71" s="238"/>
      <c r="AA71" s="238"/>
    </row>
    <row r="72" spans="1:27" x14ac:dyDescent="0.2">
      <c r="A72" s="253"/>
      <c r="B72" s="128" t="s">
        <v>5</v>
      </c>
      <c r="C72" s="125">
        <v>6</v>
      </c>
      <c r="D72" s="125">
        <v>6</v>
      </c>
      <c r="E72" s="125">
        <v>2</v>
      </c>
      <c r="F72" s="125">
        <v>8</v>
      </c>
      <c r="G72" s="125">
        <v>6</v>
      </c>
      <c r="H72" s="125">
        <v>0</v>
      </c>
      <c r="I72" s="125"/>
      <c r="J72" s="125"/>
      <c r="K72" s="125"/>
      <c r="L72" s="125"/>
      <c r="M72" s="109"/>
      <c r="N72" s="126">
        <f>IF(COUNT(C72:L72) &gt; 2, SUM(C72:L72)-MIN(C72:L72)-SMALL(C72:L72,2), SUM(C72:L72))</f>
        <v>26</v>
      </c>
      <c r="O72" s="129" t="s">
        <v>57</v>
      </c>
      <c r="Q72" s="279"/>
      <c r="R72" s="238"/>
      <c r="S72" s="238"/>
      <c r="T72" s="238"/>
      <c r="U72" s="238"/>
      <c r="V72" s="238"/>
      <c r="W72" s="238"/>
      <c r="X72" s="238"/>
      <c r="Y72" s="238"/>
      <c r="Z72" s="238"/>
      <c r="AA72" s="238"/>
    </row>
    <row r="73" spans="1:27" x14ac:dyDescent="0.2">
      <c r="A73" s="253"/>
      <c r="B73" s="128" t="s">
        <v>6</v>
      </c>
      <c r="C73" s="26"/>
      <c r="D73" s="26"/>
      <c r="E73" s="26"/>
      <c r="F73" s="26">
        <v>100</v>
      </c>
      <c r="G73" s="26"/>
      <c r="H73" s="26"/>
      <c r="I73" s="26"/>
      <c r="J73" s="26"/>
      <c r="K73" s="26"/>
      <c r="L73" s="26"/>
      <c r="M73" s="38"/>
      <c r="N73" s="99">
        <f>SUM(C73:L73)</f>
        <v>100</v>
      </c>
      <c r="O73" s="129" t="s">
        <v>48</v>
      </c>
      <c r="Q73" s="280"/>
      <c r="R73" s="239"/>
      <c r="S73" s="239"/>
      <c r="T73" s="239"/>
      <c r="U73" s="239"/>
      <c r="V73" s="239"/>
      <c r="W73" s="239"/>
      <c r="X73" s="239"/>
      <c r="Y73" s="239"/>
      <c r="Z73" s="239"/>
      <c r="AA73" s="239"/>
    </row>
    <row r="74" spans="1:27" x14ac:dyDescent="0.2">
      <c r="A74" s="254"/>
      <c r="B74" s="130" t="s">
        <v>45</v>
      </c>
      <c r="C74" s="131">
        <f>RANK(R58,R6:R73,0)</f>
        <v>6</v>
      </c>
      <c r="D74" s="131">
        <f t="shared" ref="D74:L74" si="13">RANK(S58,S6:S73,0)</f>
        <v>3</v>
      </c>
      <c r="E74" s="131">
        <f t="shared" si="13"/>
        <v>11</v>
      </c>
      <c r="F74" s="131">
        <f t="shared" si="13"/>
        <v>5</v>
      </c>
      <c r="G74" s="131">
        <f t="shared" si="13"/>
        <v>4</v>
      </c>
      <c r="H74" s="131">
        <f t="shared" si="13"/>
        <v>5</v>
      </c>
      <c r="I74" s="131">
        <f t="shared" si="13"/>
        <v>5</v>
      </c>
      <c r="J74" s="131">
        <f t="shared" si="13"/>
        <v>5</v>
      </c>
      <c r="K74" s="131">
        <f t="shared" si="13"/>
        <v>5</v>
      </c>
      <c r="L74" s="131">
        <f t="shared" si="13"/>
        <v>5</v>
      </c>
      <c r="M74" s="118"/>
      <c r="N74" s="212">
        <f>IF(N72&gt;0, N72*243.903, "0")</f>
        <v>6341.4780000000001</v>
      </c>
      <c r="O74" s="132" t="s">
        <v>49</v>
      </c>
    </row>
    <row r="75" spans="1:27" ht="5.25" customHeight="1" x14ac:dyDescent="0.2">
      <c r="A75" s="120"/>
      <c r="B75" s="121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33"/>
      <c r="O75" s="123"/>
    </row>
    <row r="76" spans="1:27" x14ac:dyDescent="0.2">
      <c r="A76" s="268" t="s">
        <v>110</v>
      </c>
      <c r="B76" s="107" t="s">
        <v>4</v>
      </c>
      <c r="C76" s="117">
        <v>12</v>
      </c>
      <c r="D76" s="117">
        <v>0</v>
      </c>
      <c r="E76" s="117">
        <v>8</v>
      </c>
      <c r="F76" s="117">
        <v>12</v>
      </c>
      <c r="G76" s="117">
        <v>1</v>
      </c>
      <c r="H76" s="117">
        <v>11</v>
      </c>
      <c r="I76" s="117"/>
      <c r="J76" s="117"/>
      <c r="K76" s="117"/>
      <c r="L76" s="117"/>
      <c r="M76" s="117"/>
      <c r="N76" s="110">
        <f>SUM(C77:L77)</f>
        <v>23</v>
      </c>
      <c r="O76" s="111" t="s">
        <v>46</v>
      </c>
    </row>
    <row r="77" spans="1:27" x14ac:dyDescent="0.2">
      <c r="A77" s="268"/>
      <c r="B77" s="135" t="s">
        <v>5</v>
      </c>
      <c r="C77" s="117">
        <v>3</v>
      </c>
      <c r="D77" s="117">
        <v>0</v>
      </c>
      <c r="E77" s="117">
        <v>5</v>
      </c>
      <c r="F77" s="117">
        <v>3</v>
      </c>
      <c r="G77" s="117">
        <v>8.5</v>
      </c>
      <c r="H77" s="117">
        <v>3.5</v>
      </c>
      <c r="I77" s="117"/>
      <c r="J77" s="117"/>
      <c r="K77" s="117"/>
      <c r="L77" s="117"/>
      <c r="M77" s="118"/>
      <c r="N77" s="110">
        <f>IF(COUNT(C77:L77) &gt; 2, SUM(C77:L77)-MIN(C77:L77)-SMALL(C77:L77,2), SUM(C77:L77))</f>
        <v>20</v>
      </c>
      <c r="O77" s="115" t="s">
        <v>57</v>
      </c>
    </row>
    <row r="78" spans="1:27" x14ac:dyDescent="0.2">
      <c r="A78" s="268"/>
      <c r="B78" s="135" t="s">
        <v>6</v>
      </c>
      <c r="C78" s="138"/>
      <c r="D78" s="138"/>
      <c r="E78" s="138"/>
      <c r="F78" s="138"/>
      <c r="G78" s="138">
        <v>130</v>
      </c>
      <c r="H78" s="138"/>
      <c r="I78" s="138"/>
      <c r="J78" s="138"/>
      <c r="K78" s="138"/>
      <c r="L78" s="138"/>
      <c r="M78" s="117"/>
      <c r="N78" s="100">
        <f>SUM(C78:M78)</f>
        <v>130</v>
      </c>
      <c r="O78" s="115" t="s">
        <v>48</v>
      </c>
    </row>
    <row r="79" spans="1:27" x14ac:dyDescent="0.2">
      <c r="A79" s="268"/>
      <c r="B79" s="136" t="s">
        <v>45</v>
      </c>
      <c r="C79" s="117">
        <f>RANK(R62,R6:R73,0)</f>
        <v>12</v>
      </c>
      <c r="D79" s="117">
        <f t="shared" ref="D79:L79" si="14">RANK(S62,S6:S73,0)</f>
        <v>17</v>
      </c>
      <c r="E79" s="117">
        <f t="shared" si="14"/>
        <v>15</v>
      </c>
      <c r="F79" s="117">
        <f t="shared" si="14"/>
        <v>17</v>
      </c>
      <c r="G79" s="117">
        <f t="shared" si="14"/>
        <v>9</v>
      </c>
      <c r="H79" s="117">
        <f t="shared" si="14"/>
        <v>12</v>
      </c>
      <c r="I79" s="117">
        <f t="shared" si="14"/>
        <v>12</v>
      </c>
      <c r="J79" s="117">
        <f t="shared" si="14"/>
        <v>12</v>
      </c>
      <c r="K79" s="117">
        <f t="shared" si="14"/>
        <v>12</v>
      </c>
      <c r="L79" s="117">
        <f t="shared" si="14"/>
        <v>12</v>
      </c>
      <c r="M79" s="118"/>
      <c r="N79" s="211">
        <f>IF(N77&gt;0, N77*300, "0")</f>
        <v>6000</v>
      </c>
      <c r="O79" s="119" t="s">
        <v>49</v>
      </c>
    </row>
    <row r="80" spans="1:27" ht="4.5" customHeight="1" x14ac:dyDescent="0.2">
      <c r="A80" s="120"/>
      <c r="B80" s="121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33"/>
      <c r="O80" s="123"/>
    </row>
    <row r="81" spans="1:15" x14ac:dyDescent="0.2">
      <c r="A81" s="252" t="s">
        <v>19</v>
      </c>
      <c r="B81" s="124" t="s">
        <v>4</v>
      </c>
      <c r="C81" s="125">
        <v>11</v>
      </c>
      <c r="D81" s="125">
        <v>13</v>
      </c>
      <c r="E81" s="125">
        <v>1</v>
      </c>
      <c r="F81" s="125">
        <v>15</v>
      </c>
      <c r="G81" s="125">
        <v>3</v>
      </c>
      <c r="H81" s="125">
        <v>12</v>
      </c>
      <c r="I81" s="125"/>
      <c r="J81" s="125"/>
      <c r="K81" s="125"/>
      <c r="L81" s="125"/>
      <c r="M81" s="125"/>
      <c r="N81" s="126">
        <f>SUM(C82:L82)</f>
        <v>26</v>
      </c>
      <c r="O81" s="127" t="s">
        <v>46</v>
      </c>
    </row>
    <row r="82" spans="1:15" x14ac:dyDescent="0.2">
      <c r="A82" s="253"/>
      <c r="B82" s="128" t="s">
        <v>5</v>
      </c>
      <c r="C82" s="125">
        <v>3.5</v>
      </c>
      <c r="D82" s="125">
        <v>2.5</v>
      </c>
      <c r="E82" s="125">
        <v>8</v>
      </c>
      <c r="F82" s="125">
        <v>1.5</v>
      </c>
      <c r="G82" s="125">
        <v>7.5</v>
      </c>
      <c r="H82" s="125">
        <v>3</v>
      </c>
      <c r="I82" s="125"/>
      <c r="J82" s="125"/>
      <c r="K82" s="125"/>
      <c r="L82" s="125"/>
      <c r="M82" s="109"/>
      <c r="N82" s="126">
        <f>IF(COUNT(C82:L82) &gt; 2, SUM(C82:L82)-MIN(C82:L82)-SMALL(C82:L82,2), SUM(C82:L82))</f>
        <v>22</v>
      </c>
      <c r="O82" s="129" t="s">
        <v>57</v>
      </c>
    </row>
    <row r="83" spans="1:15" x14ac:dyDescent="0.2">
      <c r="A83" s="253"/>
      <c r="B83" s="128" t="s">
        <v>6</v>
      </c>
      <c r="C83" s="26"/>
      <c r="D83" s="26"/>
      <c r="E83" s="26">
        <v>130</v>
      </c>
      <c r="F83" s="26"/>
      <c r="G83" s="26">
        <v>60</v>
      </c>
      <c r="H83" s="26"/>
      <c r="I83" s="26"/>
      <c r="J83" s="26"/>
      <c r="K83" s="26"/>
      <c r="L83" s="26"/>
      <c r="M83" s="38"/>
      <c r="N83" s="99">
        <f>SUM(C83:L83)</f>
        <v>190</v>
      </c>
      <c r="O83" s="129" t="s">
        <v>48</v>
      </c>
    </row>
    <row r="84" spans="1:15" x14ac:dyDescent="0.2">
      <c r="A84" s="207"/>
      <c r="B84" s="128" t="s">
        <v>45</v>
      </c>
      <c r="C84" s="131">
        <f t="shared" ref="C84:L84" si="15">RANK(R66,R6:R73,0)</f>
        <v>11</v>
      </c>
      <c r="D84" s="131">
        <f t="shared" si="15"/>
        <v>14</v>
      </c>
      <c r="E84" s="131">
        <f t="shared" si="15"/>
        <v>3</v>
      </c>
      <c r="F84" s="131">
        <f t="shared" si="15"/>
        <v>9</v>
      </c>
      <c r="G84" s="131">
        <f t="shared" si="15"/>
        <v>5</v>
      </c>
      <c r="H84" s="131">
        <f t="shared" si="15"/>
        <v>8</v>
      </c>
      <c r="I84" s="131">
        <f t="shared" si="15"/>
        <v>8</v>
      </c>
      <c r="J84" s="131">
        <f t="shared" si="15"/>
        <v>8</v>
      </c>
      <c r="K84" s="131">
        <f t="shared" si="15"/>
        <v>8</v>
      </c>
      <c r="L84" s="131">
        <f t="shared" si="15"/>
        <v>8</v>
      </c>
      <c r="M84" s="118"/>
      <c r="N84" s="210">
        <f>IF(N82&gt;0, N82*243.903, "0")</f>
        <v>5365.866</v>
      </c>
      <c r="O84" s="129" t="s">
        <v>49</v>
      </c>
    </row>
    <row r="85" spans="1:15" x14ac:dyDescent="0.2">
      <c r="A85" s="120"/>
      <c r="B85" s="121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33"/>
      <c r="O85" s="123"/>
    </row>
    <row r="86" spans="1:15" hidden="1" x14ac:dyDescent="0.2">
      <c r="A86" s="120"/>
      <c r="B86" s="121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33"/>
      <c r="O86" s="123"/>
    </row>
    <row r="87" spans="1:15" x14ac:dyDescent="0.2">
      <c r="A87" s="268" t="s">
        <v>159</v>
      </c>
      <c r="B87" s="107" t="s">
        <v>4</v>
      </c>
      <c r="C87" s="117">
        <v>17</v>
      </c>
      <c r="D87" s="117">
        <v>5</v>
      </c>
      <c r="E87" s="117">
        <v>12</v>
      </c>
      <c r="F87" s="117">
        <v>13</v>
      </c>
      <c r="G87" s="117">
        <v>13</v>
      </c>
      <c r="H87" s="117">
        <v>8</v>
      </c>
      <c r="I87" s="117"/>
      <c r="J87" s="117"/>
      <c r="K87" s="117"/>
      <c r="L87" s="117"/>
      <c r="M87" s="117"/>
      <c r="N87" s="110">
        <f>SUM(C88:L88)</f>
        <v>20</v>
      </c>
      <c r="O87" s="111" t="s">
        <v>46</v>
      </c>
    </row>
    <row r="88" spans="1:15" x14ac:dyDescent="0.2">
      <c r="A88" s="268"/>
      <c r="B88" s="135" t="s">
        <v>5</v>
      </c>
      <c r="C88" s="117">
        <v>0.5</v>
      </c>
      <c r="D88" s="117">
        <v>6.5</v>
      </c>
      <c r="E88" s="117">
        <v>3</v>
      </c>
      <c r="F88" s="117">
        <v>2.5</v>
      </c>
      <c r="G88" s="117">
        <v>2.5</v>
      </c>
      <c r="H88" s="117">
        <v>5</v>
      </c>
      <c r="I88" s="117"/>
      <c r="J88" s="117"/>
      <c r="K88" s="117"/>
      <c r="L88" s="117"/>
      <c r="M88" s="118"/>
      <c r="N88" s="110">
        <f>IF(COUNT(C88:L88) &gt; 2, SUM(C88:L88)-MIN(C88:L88)-SMALL(C88:L88,2), SUM(C88:L88))</f>
        <v>17</v>
      </c>
      <c r="O88" s="115" t="s">
        <v>57</v>
      </c>
    </row>
    <row r="89" spans="1:15" x14ac:dyDescent="0.2">
      <c r="A89" s="268"/>
      <c r="B89" s="135" t="s">
        <v>6</v>
      </c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17"/>
      <c r="N89" s="100">
        <f>SUM(C89:M89)</f>
        <v>0</v>
      </c>
      <c r="O89" s="115" t="s">
        <v>48</v>
      </c>
    </row>
    <row r="90" spans="1:15" x14ac:dyDescent="0.2">
      <c r="A90" s="268"/>
      <c r="B90" s="136" t="s">
        <v>45</v>
      </c>
      <c r="C90" s="117">
        <f>RANK(R70,R6:R73,0)</f>
        <v>17</v>
      </c>
      <c r="D90" s="117">
        <f t="shared" ref="D90:L90" si="16">RANK(S70,S6:S73,0)</f>
        <v>12</v>
      </c>
      <c r="E90" s="117">
        <f t="shared" si="16"/>
        <v>9</v>
      </c>
      <c r="F90" s="117">
        <f t="shared" si="16"/>
        <v>16</v>
      </c>
      <c r="G90" s="117">
        <f t="shared" si="16"/>
        <v>17</v>
      </c>
      <c r="H90" s="117">
        <f t="shared" si="16"/>
        <v>16</v>
      </c>
      <c r="I90" s="117">
        <f t="shared" si="16"/>
        <v>16</v>
      </c>
      <c r="J90" s="117">
        <f t="shared" si="16"/>
        <v>16</v>
      </c>
      <c r="K90" s="117">
        <f t="shared" si="16"/>
        <v>16</v>
      </c>
      <c r="L90" s="117">
        <f t="shared" si="16"/>
        <v>16</v>
      </c>
      <c r="M90" s="118"/>
      <c r="N90" s="211">
        <f>IF(N88&gt;0, N88*300, "0")</f>
        <v>5100</v>
      </c>
      <c r="O90" s="119" t="s">
        <v>49</v>
      </c>
    </row>
    <row r="91" spans="1:15" x14ac:dyDescent="0.2">
      <c r="A91" s="120"/>
      <c r="B91" s="121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33"/>
      <c r="O91" s="123"/>
    </row>
  </sheetData>
  <mergeCells count="206">
    <mergeCell ref="A66:A69"/>
    <mergeCell ref="W70:W73"/>
    <mergeCell ref="X70:X73"/>
    <mergeCell ref="Y70:Y73"/>
    <mergeCell ref="Z70:Z73"/>
    <mergeCell ref="AA70:AA73"/>
    <mergeCell ref="Q70:Q73"/>
    <mergeCell ref="R70:R73"/>
    <mergeCell ref="S70:S73"/>
    <mergeCell ref="T70:T73"/>
    <mergeCell ref="U70:U73"/>
    <mergeCell ref="V70:V73"/>
    <mergeCell ref="T62:T65"/>
    <mergeCell ref="U62:U65"/>
    <mergeCell ref="V62:V65"/>
    <mergeCell ref="W62:W65"/>
    <mergeCell ref="A81:A83"/>
    <mergeCell ref="A87:A90"/>
    <mergeCell ref="Z66:Z69"/>
    <mergeCell ref="AA66:AA69"/>
    <mergeCell ref="A76:A79"/>
    <mergeCell ref="Q62:Q65"/>
    <mergeCell ref="Q66:Q69"/>
    <mergeCell ref="R66:R69"/>
    <mergeCell ref="S66:S69"/>
    <mergeCell ref="T66:T69"/>
    <mergeCell ref="U66:U69"/>
    <mergeCell ref="A71:A74"/>
    <mergeCell ref="V66:V69"/>
    <mergeCell ref="W66:W69"/>
    <mergeCell ref="X66:X69"/>
    <mergeCell ref="Y66:Y69"/>
    <mergeCell ref="X62:X65"/>
    <mergeCell ref="Y62:Y65"/>
    <mergeCell ref="Z62:Z65"/>
    <mergeCell ref="AA62:AA65"/>
    <mergeCell ref="U50:U53"/>
    <mergeCell ref="V50:V53"/>
    <mergeCell ref="AA54:AA57"/>
    <mergeCell ref="A56:A59"/>
    <mergeCell ref="Q58:Q61"/>
    <mergeCell ref="R58:R61"/>
    <mergeCell ref="S58:S61"/>
    <mergeCell ref="T58:T61"/>
    <mergeCell ref="U58:U61"/>
    <mergeCell ref="V58:V61"/>
    <mergeCell ref="W58:W61"/>
    <mergeCell ref="X58:X61"/>
    <mergeCell ref="U54:U57"/>
    <mergeCell ref="V54:V57"/>
    <mergeCell ref="W54:W57"/>
    <mergeCell ref="X54:X57"/>
    <mergeCell ref="Y54:Y57"/>
    <mergeCell ref="Z54:Z57"/>
    <mergeCell ref="Y58:Y61"/>
    <mergeCell ref="Z58:Z61"/>
    <mergeCell ref="AA58:AA61"/>
    <mergeCell ref="A61:A64"/>
    <mergeCell ref="R62:R65"/>
    <mergeCell ref="S62:S65"/>
    <mergeCell ref="A51:A54"/>
    <mergeCell ref="Q54:Q57"/>
    <mergeCell ref="R54:R57"/>
    <mergeCell ref="S54:S57"/>
    <mergeCell ref="T54:T57"/>
    <mergeCell ref="Q50:Q53"/>
    <mergeCell ref="R50:R53"/>
    <mergeCell ref="S50:S53"/>
    <mergeCell ref="T50:T53"/>
    <mergeCell ref="X46:X49"/>
    <mergeCell ref="Y46:Y49"/>
    <mergeCell ref="Z46:Z49"/>
    <mergeCell ref="AA46:AA49"/>
    <mergeCell ref="X42:X45"/>
    <mergeCell ref="Y42:Y45"/>
    <mergeCell ref="Z42:Z45"/>
    <mergeCell ref="AA42:AA45"/>
    <mergeCell ref="W50:W53"/>
    <mergeCell ref="X50:X53"/>
    <mergeCell ref="Y50:Y53"/>
    <mergeCell ref="Z50:Z53"/>
    <mergeCell ref="AA50:AA53"/>
    <mergeCell ref="A46:A49"/>
    <mergeCell ref="Q46:Q49"/>
    <mergeCell ref="R46:R49"/>
    <mergeCell ref="S46:S49"/>
    <mergeCell ref="T46:T49"/>
    <mergeCell ref="U46:U49"/>
    <mergeCell ref="Z38:Z41"/>
    <mergeCell ref="AA38:AA41"/>
    <mergeCell ref="A41:A44"/>
    <mergeCell ref="Q42:Q45"/>
    <mergeCell ref="R42:R45"/>
    <mergeCell ref="S42:S45"/>
    <mergeCell ref="T42:T45"/>
    <mergeCell ref="U42:U45"/>
    <mergeCell ref="V42:V45"/>
    <mergeCell ref="W42:W45"/>
    <mergeCell ref="T38:T41"/>
    <mergeCell ref="U38:U41"/>
    <mergeCell ref="V38:V41"/>
    <mergeCell ref="W38:W41"/>
    <mergeCell ref="X38:X41"/>
    <mergeCell ref="Y38:Y41"/>
    <mergeCell ref="V46:V49"/>
    <mergeCell ref="W46:W49"/>
    <mergeCell ref="Z34:Z37"/>
    <mergeCell ref="AA34:AA37"/>
    <mergeCell ref="A31:A34"/>
    <mergeCell ref="Q34:Q37"/>
    <mergeCell ref="R34:R37"/>
    <mergeCell ref="S34:S37"/>
    <mergeCell ref="T34:T37"/>
    <mergeCell ref="U34:U37"/>
    <mergeCell ref="A36:A39"/>
    <mergeCell ref="Q38:Q41"/>
    <mergeCell ref="R38:R41"/>
    <mergeCell ref="S38:S41"/>
    <mergeCell ref="V30:V33"/>
    <mergeCell ref="W30:W33"/>
    <mergeCell ref="X30:X33"/>
    <mergeCell ref="Y30:Y33"/>
    <mergeCell ref="Z30:Z33"/>
    <mergeCell ref="AA30:AA33"/>
    <mergeCell ref="Q30:Q33"/>
    <mergeCell ref="R30:R33"/>
    <mergeCell ref="S30:S33"/>
    <mergeCell ref="T30:T33"/>
    <mergeCell ref="U30:U33"/>
    <mergeCell ref="V34:V37"/>
    <mergeCell ref="W34:W37"/>
    <mergeCell ref="X34:X37"/>
    <mergeCell ref="Y34:Y37"/>
    <mergeCell ref="Z18:Z21"/>
    <mergeCell ref="Y22:Y25"/>
    <mergeCell ref="Z22:Z25"/>
    <mergeCell ref="AA22:AA25"/>
    <mergeCell ref="A26:A29"/>
    <mergeCell ref="Q26:Q29"/>
    <mergeCell ref="R26:R29"/>
    <mergeCell ref="S26:S29"/>
    <mergeCell ref="T26:T29"/>
    <mergeCell ref="U26:U29"/>
    <mergeCell ref="V26:V29"/>
    <mergeCell ref="W26:W29"/>
    <mergeCell ref="X26:X29"/>
    <mergeCell ref="Y26:Y29"/>
    <mergeCell ref="Z26:Z29"/>
    <mergeCell ref="AA26:AA29"/>
    <mergeCell ref="U22:U25"/>
    <mergeCell ref="V22:V25"/>
    <mergeCell ref="W22:W25"/>
    <mergeCell ref="X22:X25"/>
    <mergeCell ref="U18:U21"/>
    <mergeCell ref="V18:V21"/>
    <mergeCell ref="W18:W21"/>
    <mergeCell ref="X18:X21"/>
    <mergeCell ref="Y18:Y21"/>
    <mergeCell ref="AA10:AA13"/>
    <mergeCell ref="A11:A14"/>
    <mergeCell ref="Q14:Q17"/>
    <mergeCell ref="R14:R17"/>
    <mergeCell ref="S14:S17"/>
    <mergeCell ref="T14:T17"/>
    <mergeCell ref="U14:U17"/>
    <mergeCell ref="V14:V17"/>
    <mergeCell ref="W14:W17"/>
    <mergeCell ref="X14:X17"/>
    <mergeCell ref="Y14:Y17"/>
    <mergeCell ref="Z14:Z17"/>
    <mergeCell ref="AA14:AA17"/>
    <mergeCell ref="A16:A19"/>
    <mergeCell ref="Q18:Q21"/>
    <mergeCell ref="R18:R21"/>
    <mergeCell ref="S18:S21"/>
    <mergeCell ref="T18:T21"/>
    <mergeCell ref="AA18:AA21"/>
    <mergeCell ref="A21:A24"/>
    <mergeCell ref="Q22:Q25"/>
    <mergeCell ref="R22:R25"/>
    <mergeCell ref="S22:S25"/>
    <mergeCell ref="T22:T25"/>
    <mergeCell ref="A1:E1"/>
    <mergeCell ref="A5:B5"/>
    <mergeCell ref="A6:A9"/>
    <mergeCell ref="Q6:Q9"/>
    <mergeCell ref="R6:R9"/>
    <mergeCell ref="S6:S9"/>
    <mergeCell ref="Z6:Z9"/>
    <mergeCell ref="AA6:AA9"/>
    <mergeCell ref="Q10:Q13"/>
    <mergeCell ref="R10:R13"/>
    <mergeCell ref="S10:S13"/>
    <mergeCell ref="T10:T13"/>
    <mergeCell ref="U10:U13"/>
    <mergeCell ref="V10:V13"/>
    <mergeCell ref="W10:W13"/>
    <mergeCell ref="X10:X13"/>
    <mergeCell ref="T6:T9"/>
    <mergeCell ref="U6:U9"/>
    <mergeCell ref="V6:V9"/>
    <mergeCell ref="W6:W9"/>
    <mergeCell ref="X6:X9"/>
    <mergeCell ref="Y6:Y9"/>
    <mergeCell ref="Y10:Y13"/>
    <mergeCell ref="Z10:Z13"/>
  </mergeCells>
  <pageMargins left="0.7" right="0.7" top="0.75" bottom="0.75" header="0.3" footer="0.3"/>
  <ignoredErrors>
    <ignoredError sqref="R62" formula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3">
    <tabColor theme="6" tint="0.39997558519241921"/>
    <pageSetUpPr fitToPage="1"/>
  </sheetPr>
  <dimension ref="A1:U56"/>
  <sheetViews>
    <sheetView tabSelected="1" topLeftCell="C1" workbookViewId="0">
      <selection activeCell="Z29" sqref="Z29"/>
    </sheetView>
  </sheetViews>
  <sheetFormatPr defaultColWidth="8.7109375" defaultRowHeight="12.75" x14ac:dyDescent="0.2"/>
  <cols>
    <col min="2" max="2" width="15" customWidth="1"/>
    <col min="3" max="3" width="9.140625" customWidth="1"/>
    <col min="4" max="4" width="10.7109375" bestFit="1" customWidth="1"/>
    <col min="6" max="6" width="10.7109375" bestFit="1" customWidth="1"/>
    <col min="8" max="8" width="9.85546875" bestFit="1" customWidth="1"/>
    <col min="9" max="9" width="7.42578125" customWidth="1"/>
    <col min="11" max="11" width="10.28515625" bestFit="1" customWidth="1"/>
    <col min="13" max="13" width="7.7109375" bestFit="1" customWidth="1"/>
    <col min="16" max="16" width="4" bestFit="1" customWidth="1"/>
    <col min="17" max="17" width="2" bestFit="1" customWidth="1"/>
    <col min="18" max="18" width="7.28515625" customWidth="1"/>
    <col min="19" max="19" width="2.140625" bestFit="1" customWidth="1"/>
    <col min="20" max="20" width="6.5703125" customWidth="1"/>
  </cols>
  <sheetData>
    <row r="1" spans="1:21" x14ac:dyDescent="0.2">
      <c r="A1" t="s">
        <v>29</v>
      </c>
      <c r="B1" s="143" t="s">
        <v>27</v>
      </c>
      <c r="G1">
        <v>17</v>
      </c>
      <c r="H1">
        <v>16</v>
      </c>
      <c r="I1" s="73">
        <v>15</v>
      </c>
      <c r="J1" s="73">
        <v>14</v>
      </c>
      <c r="K1" s="73">
        <v>13</v>
      </c>
      <c r="L1" s="73">
        <v>12</v>
      </c>
      <c r="M1" s="73">
        <v>11</v>
      </c>
      <c r="N1" s="73">
        <v>10</v>
      </c>
    </row>
    <row r="2" spans="1:21" ht="12.75" customHeight="1" x14ac:dyDescent="0.2">
      <c r="B2" s="204" t="s">
        <v>140</v>
      </c>
      <c r="D2" s="22" t="s">
        <v>30</v>
      </c>
      <c r="F2" s="6" t="s">
        <v>33</v>
      </c>
      <c r="G2" s="71">
        <v>340</v>
      </c>
      <c r="H2" s="71">
        <v>320</v>
      </c>
      <c r="I2" s="71">
        <v>300</v>
      </c>
      <c r="J2" s="71">
        <v>280</v>
      </c>
      <c r="K2" s="71">
        <v>260</v>
      </c>
      <c r="L2" s="71">
        <v>240</v>
      </c>
      <c r="M2" s="71">
        <v>220</v>
      </c>
      <c r="N2" s="71">
        <v>200</v>
      </c>
      <c r="Q2" s="213" t="s">
        <v>28</v>
      </c>
      <c r="R2" s="315"/>
      <c r="S2" s="315"/>
      <c r="T2" s="316"/>
    </row>
    <row r="3" spans="1:21" x14ac:dyDescent="0.2">
      <c r="B3" s="204" t="s">
        <v>157</v>
      </c>
      <c r="F3" s="21" t="s">
        <v>87</v>
      </c>
      <c r="G3" s="74">
        <v>130</v>
      </c>
      <c r="H3" s="74">
        <v>130</v>
      </c>
      <c r="I3" s="74">
        <v>120</v>
      </c>
      <c r="J3" s="74">
        <v>110</v>
      </c>
      <c r="K3" s="74">
        <v>120</v>
      </c>
      <c r="L3" s="74">
        <v>100</v>
      </c>
      <c r="M3" s="74">
        <v>100</v>
      </c>
      <c r="N3" s="74">
        <v>80</v>
      </c>
      <c r="P3" s="193">
        <v>1</v>
      </c>
      <c r="Q3" s="22" t="s">
        <v>144</v>
      </c>
      <c r="S3" s="141" t="s">
        <v>153</v>
      </c>
      <c r="T3" s="152"/>
      <c r="U3" t="s">
        <v>147</v>
      </c>
    </row>
    <row r="4" spans="1:21" x14ac:dyDescent="0.2">
      <c r="B4" s="6" t="s">
        <v>123</v>
      </c>
      <c r="D4" s="155" t="s">
        <v>94</v>
      </c>
      <c r="F4" s="21" t="s">
        <v>26</v>
      </c>
      <c r="G4" s="74">
        <v>100</v>
      </c>
      <c r="H4" s="74">
        <v>100</v>
      </c>
      <c r="I4" s="74">
        <v>90</v>
      </c>
      <c r="J4" s="74">
        <v>80</v>
      </c>
      <c r="K4" s="74">
        <v>80</v>
      </c>
      <c r="L4" s="74">
        <v>80</v>
      </c>
      <c r="M4" s="74">
        <v>60</v>
      </c>
      <c r="N4" s="74">
        <v>60</v>
      </c>
      <c r="P4" s="193">
        <v>2</v>
      </c>
      <c r="Q4" s="144" t="s">
        <v>144</v>
      </c>
      <c r="S4" s="141" t="s">
        <v>153</v>
      </c>
      <c r="T4" s="152"/>
      <c r="U4" t="s">
        <v>147</v>
      </c>
    </row>
    <row r="5" spans="1:21" x14ac:dyDescent="0.2">
      <c r="B5" s="57" t="s">
        <v>149</v>
      </c>
      <c r="D5" s="156" t="s">
        <v>95</v>
      </c>
      <c r="F5" s="21" t="s">
        <v>88</v>
      </c>
      <c r="G5" s="74">
        <v>70</v>
      </c>
      <c r="H5" s="74">
        <v>60</v>
      </c>
      <c r="I5" s="74">
        <v>60</v>
      </c>
      <c r="J5" s="74">
        <v>60</v>
      </c>
      <c r="K5" s="74">
        <v>40</v>
      </c>
      <c r="L5" s="74">
        <v>40</v>
      </c>
      <c r="M5" s="74">
        <v>40</v>
      </c>
      <c r="N5" s="74">
        <v>40</v>
      </c>
      <c r="P5" s="193">
        <v>3</v>
      </c>
      <c r="Q5" s="144" t="s">
        <v>144</v>
      </c>
      <c r="S5" s="141" t="s">
        <v>153</v>
      </c>
      <c r="T5" s="152"/>
      <c r="U5" t="s">
        <v>147</v>
      </c>
    </row>
    <row r="6" spans="1:21" x14ac:dyDescent="0.2">
      <c r="B6" s="204" t="s">
        <v>152</v>
      </c>
      <c r="D6" s="157" t="s">
        <v>96</v>
      </c>
      <c r="F6" s="21" t="s">
        <v>86</v>
      </c>
      <c r="G6" s="74">
        <v>40</v>
      </c>
      <c r="H6" s="74">
        <v>30</v>
      </c>
      <c r="I6" s="74">
        <v>30</v>
      </c>
      <c r="J6" s="74">
        <v>30</v>
      </c>
      <c r="K6" s="74">
        <v>20</v>
      </c>
      <c r="L6" s="74">
        <v>20</v>
      </c>
      <c r="M6" s="74">
        <v>20</v>
      </c>
      <c r="N6" s="74">
        <v>20</v>
      </c>
      <c r="P6" s="193">
        <v>4</v>
      </c>
      <c r="Q6" s="144" t="s">
        <v>144</v>
      </c>
      <c r="S6" s="141" t="s">
        <v>153</v>
      </c>
      <c r="T6" s="152"/>
      <c r="U6" t="s">
        <v>147</v>
      </c>
    </row>
    <row r="7" spans="1:21" x14ac:dyDescent="0.2">
      <c r="B7" s="204" t="s">
        <v>24</v>
      </c>
      <c r="D7" s="158" t="s">
        <v>97</v>
      </c>
      <c r="F7" s="18"/>
      <c r="G7" s="72"/>
      <c r="H7" s="72"/>
      <c r="P7" s="193">
        <v>5</v>
      </c>
      <c r="Q7" s="144" t="s">
        <v>144</v>
      </c>
      <c r="S7" s="141" t="s">
        <v>153</v>
      </c>
      <c r="T7" s="152"/>
      <c r="U7" t="s">
        <v>147</v>
      </c>
    </row>
    <row r="8" spans="1:21" x14ac:dyDescent="0.2">
      <c r="B8" s="204" t="s">
        <v>162</v>
      </c>
      <c r="D8" s="155" t="s">
        <v>100</v>
      </c>
      <c r="F8" s="208"/>
      <c r="G8" s="24"/>
      <c r="H8" s="18"/>
      <c r="J8" s="313" t="s">
        <v>113</v>
      </c>
      <c r="K8" s="314"/>
      <c r="L8" s="313" t="s">
        <v>114</v>
      </c>
      <c r="M8" s="314"/>
      <c r="P8" s="193">
        <v>6</v>
      </c>
      <c r="Q8" s="144" t="s">
        <v>144</v>
      </c>
      <c r="S8" s="141" t="s">
        <v>153</v>
      </c>
      <c r="T8" s="152"/>
      <c r="U8" t="s">
        <v>147</v>
      </c>
    </row>
    <row r="9" spans="1:21" x14ac:dyDescent="0.2">
      <c r="B9" s="204" t="s">
        <v>142</v>
      </c>
      <c r="D9" s="156" t="s">
        <v>98</v>
      </c>
      <c r="F9" s="34"/>
      <c r="G9" s="24"/>
      <c r="H9" s="18"/>
      <c r="J9" s="88" t="s">
        <v>68</v>
      </c>
      <c r="K9" s="89">
        <v>340</v>
      </c>
      <c r="L9" s="88" t="s">
        <v>68</v>
      </c>
      <c r="M9" s="95">
        <v>300</v>
      </c>
      <c r="N9" s="63">
        <f t="shared" ref="N9:N16" si="0">M9/$M$17</f>
        <v>0.25210084033613445</v>
      </c>
      <c r="O9" s="63"/>
      <c r="P9" s="193">
        <v>7</v>
      </c>
      <c r="Q9" s="22" t="s">
        <v>144</v>
      </c>
      <c r="S9" s="141" t="s">
        <v>153</v>
      </c>
      <c r="T9" s="152"/>
      <c r="U9" t="s">
        <v>147</v>
      </c>
    </row>
    <row r="10" spans="1:21" x14ac:dyDescent="0.2">
      <c r="B10" s="204" t="s">
        <v>52</v>
      </c>
      <c r="D10" s="156" t="s">
        <v>99</v>
      </c>
      <c r="F10" s="34"/>
      <c r="G10" s="24"/>
      <c r="H10" s="18"/>
      <c r="J10" s="88" t="s">
        <v>69</v>
      </c>
      <c r="K10" s="89">
        <v>260</v>
      </c>
      <c r="L10" s="88" t="s">
        <v>69</v>
      </c>
      <c r="M10" s="95">
        <v>240</v>
      </c>
      <c r="N10" s="63">
        <f t="shared" si="0"/>
        <v>0.20168067226890757</v>
      </c>
      <c r="O10" s="63"/>
      <c r="P10" s="193">
        <v>8</v>
      </c>
      <c r="Q10" s="22" t="s">
        <v>144</v>
      </c>
      <c r="S10" s="141" t="s">
        <v>153</v>
      </c>
      <c r="T10" s="152"/>
      <c r="U10" t="s">
        <v>147</v>
      </c>
    </row>
    <row r="11" spans="1:21" x14ac:dyDescent="0.2">
      <c r="B11" s="6" t="s">
        <v>108</v>
      </c>
      <c r="D11" s="158" t="s">
        <v>101</v>
      </c>
      <c r="F11" s="29"/>
      <c r="G11" s="209"/>
      <c r="H11" s="18"/>
      <c r="J11" s="88" t="s">
        <v>70</v>
      </c>
      <c r="K11" s="89">
        <v>170</v>
      </c>
      <c r="L11" s="88" t="s">
        <v>70</v>
      </c>
      <c r="M11" s="95">
        <v>200</v>
      </c>
      <c r="N11" s="63">
        <f t="shared" si="0"/>
        <v>0.16806722689075632</v>
      </c>
      <c r="O11" s="63"/>
      <c r="P11" s="193">
        <v>9</v>
      </c>
      <c r="Q11" s="22" t="s">
        <v>144</v>
      </c>
      <c r="S11" s="141" t="s">
        <v>153</v>
      </c>
      <c r="T11" s="152"/>
      <c r="U11" t="s">
        <v>147</v>
      </c>
    </row>
    <row r="12" spans="1:21" x14ac:dyDescent="0.2">
      <c r="B12" s="57" t="s">
        <v>166</v>
      </c>
      <c r="D12" s="155" t="s">
        <v>105</v>
      </c>
      <c r="F12" s="18"/>
      <c r="G12" s="28"/>
      <c r="H12" s="28"/>
      <c r="J12" s="90" t="s">
        <v>71</v>
      </c>
      <c r="K12" s="91">
        <v>80</v>
      </c>
      <c r="L12" s="88" t="s">
        <v>71</v>
      </c>
      <c r="M12" s="95">
        <v>150</v>
      </c>
      <c r="N12" s="63">
        <f t="shared" si="0"/>
        <v>0.12605042016806722</v>
      </c>
      <c r="O12" s="63"/>
      <c r="P12" s="193">
        <v>10</v>
      </c>
      <c r="Q12" s="22" t="s">
        <v>144</v>
      </c>
      <c r="S12" s="141" t="s">
        <v>153</v>
      </c>
      <c r="T12" s="152"/>
      <c r="U12" t="s">
        <v>147</v>
      </c>
    </row>
    <row r="13" spans="1:21" x14ac:dyDescent="0.2">
      <c r="B13" s="6" t="s">
        <v>168</v>
      </c>
      <c r="D13" s="156" t="s">
        <v>106</v>
      </c>
      <c r="K13" s="83">
        <v>850</v>
      </c>
      <c r="L13" s="88" t="s">
        <v>115</v>
      </c>
      <c r="M13" s="95">
        <v>120</v>
      </c>
      <c r="N13" s="63">
        <f t="shared" si="0"/>
        <v>0.10084033613445378</v>
      </c>
      <c r="O13" s="63"/>
      <c r="P13" s="64">
        <v>11</v>
      </c>
      <c r="Q13" s="22" t="s">
        <v>144</v>
      </c>
      <c r="S13" s="141" t="s">
        <v>153</v>
      </c>
      <c r="T13" s="152"/>
      <c r="U13" t="s">
        <v>147</v>
      </c>
    </row>
    <row r="14" spans="1:21" x14ac:dyDescent="0.2">
      <c r="B14" s="204" t="s">
        <v>178</v>
      </c>
      <c r="D14" s="156" t="s">
        <v>154</v>
      </c>
      <c r="K14" s="83">
        <f>SUM(K9:K12)</f>
        <v>850</v>
      </c>
      <c r="L14" s="88" t="s">
        <v>169</v>
      </c>
      <c r="M14" s="95">
        <v>100</v>
      </c>
      <c r="N14" s="63">
        <f t="shared" si="0"/>
        <v>8.4033613445378158E-2</v>
      </c>
      <c r="O14" s="63"/>
      <c r="P14" s="64">
        <v>12</v>
      </c>
      <c r="Q14" s="22" t="s">
        <v>144</v>
      </c>
      <c r="S14" s="141" t="s">
        <v>153</v>
      </c>
      <c r="T14" s="152"/>
      <c r="U14" t="s">
        <v>147</v>
      </c>
    </row>
    <row r="15" spans="1:21" x14ac:dyDescent="0.2">
      <c r="B15" s="204" t="s">
        <v>17</v>
      </c>
      <c r="C15" s="18"/>
      <c r="D15" s="156" t="s">
        <v>155</v>
      </c>
      <c r="L15" s="88" t="s">
        <v>170</v>
      </c>
      <c r="M15" s="95">
        <v>60</v>
      </c>
      <c r="N15" s="63">
        <f t="shared" si="0"/>
        <v>5.0420168067226892E-2</v>
      </c>
      <c r="O15" s="63"/>
      <c r="P15" s="64">
        <v>13</v>
      </c>
      <c r="Q15" s="22" t="s">
        <v>144</v>
      </c>
      <c r="S15" s="141" t="s">
        <v>153</v>
      </c>
      <c r="T15" s="152"/>
      <c r="U15" t="s">
        <v>147</v>
      </c>
    </row>
    <row r="16" spans="1:21" x14ac:dyDescent="0.2">
      <c r="B16" s="6" t="s">
        <v>110</v>
      </c>
      <c r="C16" s="18"/>
      <c r="D16" s="159" t="s">
        <v>156</v>
      </c>
      <c r="L16" s="192" t="s">
        <v>181</v>
      </c>
      <c r="M16" s="96">
        <v>20</v>
      </c>
      <c r="N16" s="63">
        <f t="shared" si="0"/>
        <v>1.680672268907563E-2</v>
      </c>
      <c r="P16" s="64">
        <v>14</v>
      </c>
      <c r="Q16" s="22" t="s">
        <v>144</v>
      </c>
      <c r="S16" s="141" t="s">
        <v>153</v>
      </c>
      <c r="T16" s="152"/>
      <c r="U16" t="s">
        <v>147</v>
      </c>
    </row>
    <row r="17" spans="1:21" x14ac:dyDescent="0.2">
      <c r="B17" s="204" t="s">
        <v>19</v>
      </c>
      <c r="C17" s="18"/>
      <c r="M17" s="188">
        <v>1190</v>
      </c>
      <c r="P17" s="64">
        <v>15</v>
      </c>
      <c r="Q17" s="22" t="s">
        <v>144</v>
      </c>
      <c r="S17" s="141" t="s">
        <v>153</v>
      </c>
      <c r="T17" s="152"/>
      <c r="U17" t="s">
        <v>147</v>
      </c>
    </row>
    <row r="18" spans="1:21" x14ac:dyDescent="0.2">
      <c r="B18" s="204" t="s">
        <v>159</v>
      </c>
      <c r="C18" s="18"/>
      <c r="M18" s="150">
        <f>SUM(M9:M16)</f>
        <v>1190</v>
      </c>
      <c r="P18" s="64">
        <v>16</v>
      </c>
      <c r="Q18" s="22" t="s">
        <v>144</v>
      </c>
      <c r="S18" s="141" t="s">
        <v>153</v>
      </c>
      <c r="T18" s="152"/>
      <c r="U18" t="s">
        <v>147</v>
      </c>
    </row>
    <row r="19" spans="1:21" x14ac:dyDescent="0.2">
      <c r="B19" s="35"/>
      <c r="P19" s="64"/>
      <c r="Q19" s="146"/>
      <c r="S19" s="141"/>
      <c r="T19" s="152"/>
    </row>
    <row r="20" spans="1:21" x14ac:dyDescent="0.2">
      <c r="F20" s="4" t="s">
        <v>27</v>
      </c>
      <c r="G20" s="4" t="s">
        <v>28</v>
      </c>
      <c r="H20" t="s">
        <v>111</v>
      </c>
      <c r="K20" s="4" t="s">
        <v>27</v>
      </c>
      <c r="L20" s="4" t="s">
        <v>33</v>
      </c>
      <c r="M20" s="4"/>
      <c r="P20" s="193"/>
      <c r="Q20" s="213" t="s">
        <v>33</v>
      </c>
      <c r="R20" s="315"/>
      <c r="S20" s="315"/>
      <c r="T20" s="316"/>
    </row>
    <row r="21" spans="1:21" ht="14.25" customHeight="1" x14ac:dyDescent="0.2">
      <c r="A21" s="4" t="s">
        <v>31</v>
      </c>
      <c r="E21" s="64">
        <v>1</v>
      </c>
      <c r="F21" s="6" t="s">
        <v>142</v>
      </c>
      <c r="G21" s="92">
        <f>'Winter 19'!N41</f>
        <v>36.5</v>
      </c>
      <c r="H21" s="75">
        <f>'Winter 19'!N42</f>
        <v>29.5</v>
      </c>
      <c r="I21" s="189"/>
      <c r="J21" s="64"/>
      <c r="K21" s="6" t="s">
        <v>142</v>
      </c>
      <c r="L21" s="23">
        <f>'Winter 19'!N43</f>
        <v>300</v>
      </c>
      <c r="M21" s="83"/>
      <c r="P21" s="64">
        <v>1</v>
      </c>
      <c r="Q21" s="22" t="s">
        <v>144</v>
      </c>
      <c r="S21" s="141" t="s">
        <v>153</v>
      </c>
      <c r="T21" s="83"/>
      <c r="U21" t="s">
        <v>147</v>
      </c>
    </row>
    <row r="22" spans="1:21" ht="14.25" customHeight="1" x14ac:dyDescent="0.2">
      <c r="A22" s="4" t="s">
        <v>32</v>
      </c>
      <c r="B22" s="142" t="s">
        <v>27</v>
      </c>
      <c r="C22" s="4" t="s">
        <v>25</v>
      </c>
      <c r="D22" s="4"/>
      <c r="E22" s="64">
        <v>2</v>
      </c>
      <c r="F22" s="35" t="s">
        <v>140</v>
      </c>
      <c r="G22" s="92">
        <f>'Winter 19'!N6</f>
        <v>39.5</v>
      </c>
      <c r="H22" s="75">
        <f>'Winter 19'!N7</f>
        <v>29</v>
      </c>
      <c r="I22" s="189"/>
      <c r="J22" s="64"/>
      <c r="K22" s="6" t="s">
        <v>178</v>
      </c>
      <c r="L22" s="23">
        <f>'Winter 19'!N68</f>
        <v>280</v>
      </c>
      <c r="P22" s="64">
        <v>2</v>
      </c>
      <c r="Q22" s="144" t="s">
        <v>144</v>
      </c>
      <c r="S22" s="141" t="s">
        <v>153</v>
      </c>
      <c r="T22" s="83"/>
      <c r="U22" t="s">
        <v>147</v>
      </c>
    </row>
    <row r="23" spans="1:21" ht="14.25" customHeight="1" x14ac:dyDescent="0.2">
      <c r="A23" s="4">
        <v>1</v>
      </c>
      <c r="B23" s="19"/>
      <c r="C23" s="4">
        <v>8.5</v>
      </c>
      <c r="D23" s="197"/>
      <c r="E23" s="64">
        <v>3</v>
      </c>
      <c r="F23" s="6" t="s">
        <v>157</v>
      </c>
      <c r="G23" s="92">
        <f>'Winter 19'!N11</f>
        <v>33.5</v>
      </c>
      <c r="H23" s="75">
        <f>'Winter 19'!N12</f>
        <v>29</v>
      </c>
      <c r="I23" s="189"/>
      <c r="J23" s="64"/>
      <c r="K23" s="6" t="s">
        <v>140</v>
      </c>
      <c r="L23" s="23">
        <f>'Winter 19'!N8</f>
        <v>200</v>
      </c>
      <c r="M23" s="83"/>
      <c r="P23" s="64">
        <v>3</v>
      </c>
      <c r="Q23" s="144" t="s">
        <v>144</v>
      </c>
      <c r="S23" s="141" t="s">
        <v>153</v>
      </c>
      <c r="T23" s="83"/>
      <c r="U23" t="s">
        <v>147</v>
      </c>
    </row>
    <row r="24" spans="1:21" ht="14.25" customHeight="1" x14ac:dyDescent="0.2">
      <c r="A24" s="4">
        <v>2</v>
      </c>
      <c r="B24" s="20"/>
      <c r="C24" s="4">
        <f>C23-0.5</f>
        <v>8</v>
      </c>
      <c r="D24" s="197"/>
      <c r="E24" s="64">
        <v>4</v>
      </c>
      <c r="F24" s="6" t="s">
        <v>178</v>
      </c>
      <c r="G24" s="92">
        <f>'Winter 19'!N66</f>
        <v>30.5</v>
      </c>
      <c r="H24" s="75">
        <f>'Winter 19'!N67</f>
        <v>27.5</v>
      </c>
      <c r="I24" s="189"/>
      <c r="J24" s="64"/>
      <c r="K24" s="6" t="s">
        <v>157</v>
      </c>
      <c r="L24" s="23">
        <f>'Winter 19'!N13</f>
        <v>190</v>
      </c>
      <c r="M24" s="83"/>
      <c r="P24" s="64">
        <v>4</v>
      </c>
      <c r="Q24" s="144" t="s">
        <v>144</v>
      </c>
      <c r="S24" s="141" t="s">
        <v>153</v>
      </c>
      <c r="T24" s="83"/>
      <c r="U24" t="s">
        <v>147</v>
      </c>
    </row>
    <row r="25" spans="1:21" ht="14.25" customHeight="1" x14ac:dyDescent="0.2">
      <c r="A25" s="4">
        <v>3</v>
      </c>
      <c r="B25" s="20"/>
      <c r="C25" s="4">
        <v>7.5</v>
      </c>
      <c r="D25" s="197"/>
      <c r="E25" s="64">
        <v>5</v>
      </c>
      <c r="F25" s="6" t="s">
        <v>17</v>
      </c>
      <c r="G25" s="92">
        <f>'Winter 19'!N71</f>
        <v>28</v>
      </c>
      <c r="H25" s="75">
        <f>'Winter 19'!N72</f>
        <v>26</v>
      </c>
      <c r="I25" s="189"/>
      <c r="J25" s="64"/>
      <c r="K25" s="6" t="s">
        <v>19</v>
      </c>
      <c r="L25" s="23">
        <f>'Winter 19'!N83</f>
        <v>190</v>
      </c>
      <c r="M25" s="83"/>
      <c r="P25" s="64">
        <v>5</v>
      </c>
      <c r="Q25" s="144" t="s">
        <v>144</v>
      </c>
      <c r="S25" s="141" t="s">
        <v>153</v>
      </c>
      <c r="T25" s="83"/>
      <c r="U25" t="s">
        <v>147</v>
      </c>
    </row>
    <row r="26" spans="1:21" ht="14.25" customHeight="1" x14ac:dyDescent="0.2">
      <c r="A26" s="4">
        <v>4</v>
      </c>
      <c r="B26" s="20"/>
      <c r="C26" s="4">
        <v>7</v>
      </c>
      <c r="D26" s="197"/>
      <c r="E26" s="64">
        <v>6</v>
      </c>
      <c r="F26" s="6" t="s">
        <v>123</v>
      </c>
      <c r="G26" s="92">
        <f>'Winter 19'!N16</f>
        <v>35.5</v>
      </c>
      <c r="H26" s="75">
        <f>'Winter 19'!N17</f>
        <v>25.5</v>
      </c>
      <c r="I26" s="189"/>
      <c r="J26" s="64"/>
      <c r="K26" s="35" t="s">
        <v>149</v>
      </c>
      <c r="L26" s="23">
        <f>'Winter 19'!N23</f>
        <v>130</v>
      </c>
      <c r="P26" s="64">
        <v>6</v>
      </c>
      <c r="Q26" s="144" t="s">
        <v>144</v>
      </c>
      <c r="S26" s="141" t="s">
        <v>153</v>
      </c>
      <c r="T26" s="83"/>
      <c r="U26" t="s">
        <v>147</v>
      </c>
    </row>
    <row r="27" spans="1:21" ht="14.25" customHeight="1" x14ac:dyDescent="0.2">
      <c r="A27" s="4">
        <v>5</v>
      </c>
      <c r="B27" s="20"/>
      <c r="C27" s="4">
        <v>6.5</v>
      </c>
      <c r="D27" s="4"/>
      <c r="E27" s="64">
        <v>7</v>
      </c>
      <c r="F27" s="6" t="s">
        <v>166</v>
      </c>
      <c r="G27" s="92">
        <f>'Winter 19'!N56</f>
        <v>31</v>
      </c>
      <c r="H27" s="75">
        <f>'Winter 19'!N57</f>
        <v>25</v>
      </c>
      <c r="I27" s="189"/>
      <c r="J27" s="64"/>
      <c r="K27" s="6" t="s">
        <v>110</v>
      </c>
      <c r="L27" s="23">
        <f>'Winter 19'!N78</f>
        <v>130</v>
      </c>
      <c r="P27" s="64">
        <v>7</v>
      </c>
      <c r="Q27" s="22" t="s">
        <v>144</v>
      </c>
      <c r="S27" s="141" t="s">
        <v>153</v>
      </c>
      <c r="T27" s="83"/>
      <c r="U27" t="s">
        <v>147</v>
      </c>
    </row>
    <row r="28" spans="1:21" ht="14.25" customHeight="1" x14ac:dyDescent="0.2">
      <c r="A28" s="4">
        <v>6</v>
      </c>
      <c r="B28" s="20"/>
      <c r="C28" s="4">
        <v>6</v>
      </c>
      <c r="D28" s="4"/>
      <c r="E28" s="64">
        <v>8</v>
      </c>
      <c r="F28" s="6" t="s">
        <v>19</v>
      </c>
      <c r="G28" s="92">
        <f>'Winter 19'!N81</f>
        <v>26</v>
      </c>
      <c r="H28" s="75">
        <f>'Winter 19'!N82</f>
        <v>22</v>
      </c>
      <c r="I28" s="189"/>
      <c r="J28" s="64"/>
      <c r="K28" s="6" t="s">
        <v>166</v>
      </c>
      <c r="L28" s="23">
        <f>'Winter 19'!N58</f>
        <v>120</v>
      </c>
      <c r="P28" s="64">
        <v>8</v>
      </c>
      <c r="Q28" s="22" t="s">
        <v>144</v>
      </c>
      <c r="S28" s="141" t="s">
        <v>153</v>
      </c>
      <c r="T28" s="83"/>
      <c r="U28" t="s">
        <v>147</v>
      </c>
    </row>
    <row r="29" spans="1:21" ht="14.25" customHeight="1" x14ac:dyDescent="0.2">
      <c r="A29" s="4">
        <v>7</v>
      </c>
      <c r="B29" s="20"/>
      <c r="C29" s="4">
        <v>5.5</v>
      </c>
      <c r="D29" s="4"/>
      <c r="E29" s="64">
        <v>9</v>
      </c>
      <c r="F29" s="6" t="s">
        <v>162</v>
      </c>
      <c r="G29" s="92">
        <f>'Winter 19'!N36</f>
        <v>24</v>
      </c>
      <c r="H29" s="75">
        <f>'Winter 19'!N37</f>
        <v>20.5</v>
      </c>
      <c r="I29" s="189"/>
      <c r="J29" s="64"/>
      <c r="K29" s="6" t="s">
        <v>17</v>
      </c>
      <c r="L29" s="23">
        <f>'Winter 19'!N73</f>
        <v>100</v>
      </c>
      <c r="P29" s="64">
        <v>9</v>
      </c>
      <c r="Q29" s="22" t="s">
        <v>144</v>
      </c>
      <c r="S29" s="141" t="s">
        <v>153</v>
      </c>
      <c r="T29" s="83"/>
      <c r="U29" t="s">
        <v>147</v>
      </c>
    </row>
    <row r="30" spans="1:21" ht="14.25" customHeight="1" x14ac:dyDescent="0.2">
      <c r="A30" s="4">
        <v>8</v>
      </c>
      <c r="B30" s="20"/>
      <c r="C30" s="4">
        <v>5</v>
      </c>
      <c r="D30" s="4"/>
      <c r="E30" s="64">
        <v>10</v>
      </c>
      <c r="F30" s="6" t="s">
        <v>52</v>
      </c>
      <c r="G30" s="92">
        <f>'Winter 19'!N46</f>
        <v>21.5</v>
      </c>
      <c r="H30" s="75">
        <f>'Winter 19'!N47</f>
        <v>20.5</v>
      </c>
      <c r="I30" s="189"/>
      <c r="J30" s="64"/>
      <c r="K30" s="6" t="s">
        <v>152</v>
      </c>
      <c r="L30" s="23">
        <f>'Winter 19'!N28</f>
        <v>80</v>
      </c>
      <c r="P30" s="64">
        <v>10</v>
      </c>
      <c r="Q30" s="22" t="s">
        <v>144</v>
      </c>
      <c r="S30" s="141" t="s">
        <v>153</v>
      </c>
      <c r="T30" s="83"/>
      <c r="U30" t="s">
        <v>147</v>
      </c>
    </row>
    <row r="31" spans="1:21" x14ac:dyDescent="0.2">
      <c r="A31" s="4">
        <v>9</v>
      </c>
      <c r="B31" s="20"/>
      <c r="C31" s="4">
        <v>4.5</v>
      </c>
      <c r="D31" s="4"/>
      <c r="E31" s="64">
        <v>11</v>
      </c>
      <c r="F31" s="6" t="s">
        <v>110</v>
      </c>
      <c r="G31" s="92">
        <f>'Winter 19'!N76</f>
        <v>23</v>
      </c>
      <c r="H31" s="75">
        <f>'Winter 19'!N77</f>
        <v>20</v>
      </c>
      <c r="I31" s="189"/>
      <c r="J31" s="64"/>
      <c r="K31" s="6" t="s">
        <v>123</v>
      </c>
      <c r="L31" s="23">
        <f>'Winter 19'!N18</f>
        <v>70</v>
      </c>
      <c r="P31" s="64">
        <v>11</v>
      </c>
      <c r="Q31" s="22" t="s">
        <v>144</v>
      </c>
      <c r="S31" s="141" t="s">
        <v>153</v>
      </c>
      <c r="T31" s="83"/>
      <c r="U31" t="s">
        <v>147</v>
      </c>
    </row>
    <row r="32" spans="1:21" x14ac:dyDescent="0.2">
      <c r="A32" s="4">
        <v>10</v>
      </c>
      <c r="B32" s="19"/>
      <c r="C32" s="4">
        <v>4</v>
      </c>
      <c r="D32" s="4"/>
      <c r="E32" s="64">
        <v>12</v>
      </c>
      <c r="F32" s="6" t="s">
        <v>168</v>
      </c>
      <c r="G32" s="92">
        <f>'Winter 19'!N61</f>
        <v>23.5</v>
      </c>
      <c r="H32" s="75">
        <f>'Winter 19'!N62</f>
        <v>20</v>
      </c>
      <c r="I32" s="189"/>
      <c r="J32" s="64"/>
      <c r="K32" s="6" t="s">
        <v>168</v>
      </c>
      <c r="L32" s="23">
        <f>'Winter 19'!N63</f>
        <v>60</v>
      </c>
      <c r="P32" s="64">
        <v>12</v>
      </c>
      <c r="Q32" s="22" t="s">
        <v>144</v>
      </c>
      <c r="S32" s="141" t="s">
        <v>153</v>
      </c>
      <c r="T32" s="83"/>
      <c r="U32" t="s">
        <v>147</v>
      </c>
    </row>
    <row r="33" spans="1:21" x14ac:dyDescent="0.2">
      <c r="A33" s="4">
        <v>11</v>
      </c>
      <c r="B33" s="19"/>
      <c r="C33" s="4">
        <v>3.5</v>
      </c>
      <c r="D33" s="4"/>
      <c r="E33" s="64">
        <v>13</v>
      </c>
      <c r="F33" s="204" t="s">
        <v>24</v>
      </c>
      <c r="G33" s="92">
        <f>'Winter 19'!N31</f>
        <v>21</v>
      </c>
      <c r="H33" s="75">
        <f>'Winter 19'!N32</f>
        <v>19.5</v>
      </c>
      <c r="I33" s="189"/>
      <c r="J33" s="64"/>
      <c r="K33" s="6" t="s">
        <v>52</v>
      </c>
      <c r="L33" s="23">
        <f>'Winter 19'!N48</f>
        <v>30</v>
      </c>
      <c r="P33" s="64">
        <v>13</v>
      </c>
      <c r="Q33" s="22" t="s">
        <v>144</v>
      </c>
      <c r="S33" s="141" t="s">
        <v>153</v>
      </c>
      <c r="T33" s="83"/>
      <c r="U33" t="s">
        <v>147</v>
      </c>
    </row>
    <row r="34" spans="1:21" x14ac:dyDescent="0.2">
      <c r="A34" s="4">
        <v>12</v>
      </c>
      <c r="B34" s="19"/>
      <c r="C34" s="4">
        <v>3</v>
      </c>
      <c r="D34" s="4"/>
      <c r="E34" s="64">
        <v>14</v>
      </c>
      <c r="F34" s="6" t="s">
        <v>149</v>
      </c>
      <c r="G34" s="92">
        <f>'Winter 19'!N21</f>
        <v>19.5</v>
      </c>
      <c r="H34" s="75">
        <f>'Winter 19'!N22</f>
        <v>18</v>
      </c>
      <c r="I34" s="189"/>
      <c r="J34" s="64"/>
      <c r="K34" s="6" t="s">
        <v>24</v>
      </c>
      <c r="L34" s="23">
        <f>'Winter 19'!N33</f>
        <v>0</v>
      </c>
      <c r="P34" s="64">
        <v>14</v>
      </c>
      <c r="Q34" s="22" t="s">
        <v>144</v>
      </c>
      <c r="S34" s="141" t="s">
        <v>153</v>
      </c>
      <c r="T34" s="83"/>
      <c r="U34" t="s">
        <v>147</v>
      </c>
    </row>
    <row r="35" spans="1:21" x14ac:dyDescent="0.2">
      <c r="A35" s="4">
        <v>13</v>
      </c>
      <c r="B35" s="19"/>
      <c r="C35" s="4">
        <v>2.5</v>
      </c>
      <c r="D35" s="4"/>
      <c r="E35" s="64">
        <v>15</v>
      </c>
      <c r="F35" s="6" t="s">
        <v>159</v>
      </c>
      <c r="G35" s="92">
        <f>'Winter 19'!N87</f>
        <v>20</v>
      </c>
      <c r="H35" s="75">
        <f>'Winter 19'!N88</f>
        <v>17</v>
      </c>
      <c r="J35" s="29"/>
      <c r="K35" s="6" t="s">
        <v>162</v>
      </c>
      <c r="L35" s="23">
        <f>'Winter 19'!N38</f>
        <v>0</v>
      </c>
      <c r="P35" s="64">
        <v>15</v>
      </c>
      <c r="Q35" s="22" t="s">
        <v>144</v>
      </c>
      <c r="S35" s="141" t="s">
        <v>153</v>
      </c>
      <c r="T35" s="83"/>
      <c r="U35" t="s">
        <v>147</v>
      </c>
    </row>
    <row r="36" spans="1:21" x14ac:dyDescent="0.2">
      <c r="A36" s="4">
        <v>14</v>
      </c>
      <c r="B36" s="19"/>
      <c r="C36" s="4">
        <v>2</v>
      </c>
      <c r="D36" s="4"/>
      <c r="E36" s="64">
        <v>16</v>
      </c>
      <c r="F36" s="6" t="s">
        <v>108</v>
      </c>
      <c r="G36" s="92">
        <f>'Winter 19'!N51</f>
        <v>14.5</v>
      </c>
      <c r="H36" s="75">
        <f>'Winter 19'!N52</f>
        <v>13.5</v>
      </c>
      <c r="J36" s="29"/>
      <c r="K36" s="204" t="s">
        <v>108</v>
      </c>
      <c r="L36" s="23">
        <f>'Winter 19'!N53</f>
        <v>0</v>
      </c>
      <c r="P36" s="64">
        <v>16</v>
      </c>
      <c r="Q36" s="22" t="s">
        <v>144</v>
      </c>
      <c r="S36" s="141" t="s">
        <v>153</v>
      </c>
      <c r="T36" s="83"/>
      <c r="U36" t="s">
        <v>147</v>
      </c>
    </row>
    <row r="37" spans="1:21" x14ac:dyDescent="0.2">
      <c r="A37" s="4">
        <v>15</v>
      </c>
      <c r="B37" s="19"/>
      <c r="C37" s="4">
        <v>1.5</v>
      </c>
      <c r="D37" s="4"/>
      <c r="E37" s="64">
        <v>17</v>
      </c>
      <c r="F37" s="6" t="s">
        <v>152</v>
      </c>
      <c r="G37" s="92">
        <f>'Winter 19'!N26</f>
        <v>24</v>
      </c>
      <c r="H37" s="75">
        <f>'Winter 19'!N27</f>
        <v>21</v>
      </c>
      <c r="J37" s="29"/>
      <c r="K37" s="6" t="s">
        <v>159</v>
      </c>
      <c r="L37" s="23">
        <f>'Winter 19'!N89</f>
        <v>0</v>
      </c>
      <c r="P37" s="64"/>
      <c r="Q37" s="22"/>
      <c r="S37" s="141"/>
      <c r="T37" s="83"/>
    </row>
    <row r="38" spans="1:21" x14ac:dyDescent="0.2">
      <c r="A38" s="4">
        <v>16</v>
      </c>
      <c r="B38" s="19"/>
      <c r="C38" s="4">
        <v>1</v>
      </c>
      <c r="J38" s="29"/>
      <c r="K38" s="4"/>
      <c r="P38" s="64"/>
      <c r="Q38" s="213" t="s">
        <v>143</v>
      </c>
      <c r="R38" s="315"/>
      <c r="S38" s="315"/>
      <c r="T38" s="316"/>
    </row>
    <row r="39" spans="1:21" x14ac:dyDescent="0.2">
      <c r="A39" s="4">
        <v>17</v>
      </c>
      <c r="B39" s="19"/>
      <c r="C39" s="4">
        <v>0.5</v>
      </c>
      <c r="J39" s="29"/>
      <c r="K39" s="4"/>
      <c r="P39" s="64">
        <v>1</v>
      </c>
      <c r="Q39" s="22" t="s">
        <v>144</v>
      </c>
      <c r="R39" s="147"/>
      <c r="S39" t="s">
        <v>147</v>
      </c>
    </row>
    <row r="40" spans="1:21" x14ac:dyDescent="0.2">
      <c r="B40" s="4"/>
      <c r="J40" s="29"/>
      <c r="K40" s="4"/>
      <c r="P40" s="64">
        <v>2</v>
      </c>
      <c r="Q40" s="144" t="s">
        <v>144</v>
      </c>
      <c r="R40" s="147"/>
      <c r="S40" t="s">
        <v>147</v>
      </c>
    </row>
    <row r="41" spans="1:21" x14ac:dyDescent="0.2">
      <c r="B41" s="4"/>
      <c r="J41" s="29"/>
      <c r="K41" s="4"/>
      <c r="P41" s="64">
        <v>3</v>
      </c>
      <c r="Q41" s="144" t="s">
        <v>144</v>
      </c>
      <c r="R41" s="147"/>
      <c r="S41" t="s">
        <v>147</v>
      </c>
    </row>
    <row r="42" spans="1:21" x14ac:dyDescent="0.2">
      <c r="B42" s="4"/>
      <c r="J42" s="29"/>
      <c r="K42" s="4"/>
      <c r="P42" s="64">
        <v>4</v>
      </c>
      <c r="Q42" s="144" t="s">
        <v>144</v>
      </c>
      <c r="R42" s="147"/>
      <c r="S42" t="s">
        <v>147</v>
      </c>
    </row>
    <row r="43" spans="1:21" x14ac:dyDescent="0.2">
      <c r="B43" s="4"/>
      <c r="J43" s="29"/>
      <c r="K43" s="4"/>
      <c r="P43" s="64">
        <v>5</v>
      </c>
      <c r="Q43" s="144" t="s">
        <v>144</v>
      </c>
      <c r="R43" s="147"/>
      <c r="S43" t="s">
        <v>147</v>
      </c>
    </row>
    <row r="44" spans="1:21" x14ac:dyDescent="0.2">
      <c r="B44" s="4"/>
      <c r="J44" s="29"/>
      <c r="K44" s="4"/>
      <c r="P44" s="64">
        <v>6</v>
      </c>
      <c r="Q44" s="144" t="s">
        <v>144</v>
      </c>
      <c r="R44" s="147"/>
      <c r="S44" t="s">
        <v>147</v>
      </c>
    </row>
    <row r="45" spans="1:21" x14ac:dyDescent="0.2">
      <c r="B45" s="4"/>
      <c r="J45" s="29"/>
      <c r="K45" s="4"/>
      <c r="P45" s="64">
        <v>7</v>
      </c>
      <c r="Q45" s="22" t="s">
        <v>144</v>
      </c>
      <c r="R45" s="147"/>
      <c r="S45" t="s">
        <v>147</v>
      </c>
    </row>
    <row r="46" spans="1:21" x14ac:dyDescent="0.2">
      <c r="B46" s="4"/>
      <c r="J46" s="29"/>
      <c r="K46" s="4"/>
      <c r="P46" s="64">
        <v>8</v>
      </c>
      <c r="Q46" s="22" t="s">
        <v>144</v>
      </c>
      <c r="R46" s="147"/>
      <c r="S46" t="s">
        <v>147</v>
      </c>
    </row>
    <row r="47" spans="1:21" x14ac:dyDescent="0.2">
      <c r="B47" s="4"/>
      <c r="P47" s="64">
        <v>9</v>
      </c>
      <c r="Q47" s="22" t="s">
        <v>144</v>
      </c>
      <c r="R47" s="147"/>
      <c r="S47" t="s">
        <v>147</v>
      </c>
    </row>
    <row r="48" spans="1:21" x14ac:dyDescent="0.2">
      <c r="B48" s="4"/>
      <c r="P48" s="64">
        <v>10</v>
      </c>
      <c r="Q48" s="22" t="s">
        <v>144</v>
      </c>
      <c r="R48" s="147"/>
      <c r="S48" t="s">
        <v>147</v>
      </c>
    </row>
    <row r="49" spans="2:19" x14ac:dyDescent="0.2">
      <c r="B49" s="4"/>
      <c r="P49" s="64">
        <v>11</v>
      </c>
      <c r="Q49" s="22" t="s">
        <v>144</v>
      </c>
      <c r="R49" s="147"/>
      <c r="S49" t="s">
        <v>147</v>
      </c>
    </row>
    <row r="50" spans="2:19" x14ac:dyDescent="0.2">
      <c r="B50" s="4"/>
      <c r="P50" s="64">
        <v>12</v>
      </c>
      <c r="Q50" t="s">
        <v>144</v>
      </c>
      <c r="R50" s="147"/>
      <c r="S50" t="s">
        <v>147</v>
      </c>
    </row>
    <row r="51" spans="2:19" x14ac:dyDescent="0.2">
      <c r="P51" s="64">
        <v>13</v>
      </c>
      <c r="Q51" s="22" t="s">
        <v>144</v>
      </c>
      <c r="R51" s="147"/>
      <c r="S51" t="s">
        <v>147</v>
      </c>
    </row>
    <row r="52" spans="2:19" x14ac:dyDescent="0.2">
      <c r="P52" s="64">
        <v>14</v>
      </c>
      <c r="Q52" s="22" t="s">
        <v>144</v>
      </c>
      <c r="R52" s="147"/>
      <c r="S52" t="s">
        <v>147</v>
      </c>
    </row>
    <row r="53" spans="2:19" x14ac:dyDescent="0.2">
      <c r="P53" s="64">
        <v>15</v>
      </c>
      <c r="Q53" t="s">
        <v>144</v>
      </c>
      <c r="R53" s="147"/>
      <c r="S53" t="s">
        <v>147</v>
      </c>
    </row>
    <row r="54" spans="2:19" x14ac:dyDescent="0.2">
      <c r="P54" s="64">
        <v>16</v>
      </c>
      <c r="Q54" t="s">
        <v>144</v>
      </c>
      <c r="S54" t="s">
        <v>147</v>
      </c>
    </row>
    <row r="55" spans="2:19" x14ac:dyDescent="0.2">
      <c r="P55" s="64"/>
    </row>
    <row r="56" spans="2:19" x14ac:dyDescent="0.2">
      <c r="P56" s="64"/>
    </row>
  </sheetData>
  <autoFilter ref="F20:H20" xr:uid="{00000000-0009-0000-0000-000019000000}">
    <sortState ref="F21:H37">
      <sortCondition descending="1" ref="H20"/>
    </sortState>
  </autoFilter>
  <sortState ref="K21:L37">
    <sortCondition descending="1" ref="L21:L37"/>
  </sortState>
  <mergeCells count="5">
    <mergeCell ref="L8:M8"/>
    <mergeCell ref="J8:K8"/>
    <mergeCell ref="Q38:T38"/>
    <mergeCell ref="Q20:T20"/>
    <mergeCell ref="Q2:T2"/>
  </mergeCells>
  <phoneticPr fontId="3" type="noConversion"/>
  <pageMargins left="0.25" right="0.25" top="0.75" bottom="0.25" header="0.25" footer="0.25"/>
  <pageSetup orientation="landscape" r:id="rId1"/>
  <headerFooter alignWithMargins="0">
    <oddHeader>&amp;C&amp;14Tuesday Night Poker Leage Worksheet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Q44"/>
  <sheetViews>
    <sheetView workbookViewId="0">
      <selection activeCell="E3" sqref="E3"/>
    </sheetView>
  </sheetViews>
  <sheetFormatPr defaultColWidth="8.7109375" defaultRowHeight="12.75" x14ac:dyDescent="0.2"/>
  <cols>
    <col min="3" max="3" width="11.28515625" customWidth="1"/>
    <col min="4" max="4" width="8.42578125" customWidth="1"/>
    <col min="5" max="5" width="9.85546875" bestFit="1" customWidth="1"/>
    <col min="6" max="6" width="8.42578125" customWidth="1"/>
    <col min="7" max="7" width="9.42578125" bestFit="1" customWidth="1"/>
    <col min="8" max="8" width="7.7109375" bestFit="1" customWidth="1"/>
    <col min="9" max="9" width="9.28515625" bestFit="1" customWidth="1"/>
    <col min="10" max="10" width="7.5703125" bestFit="1" customWidth="1"/>
    <col min="11" max="11" width="7.5703125" customWidth="1"/>
    <col min="12" max="12" width="7.85546875" bestFit="1" customWidth="1"/>
    <col min="13" max="13" width="7.7109375" bestFit="1" customWidth="1"/>
    <col min="14" max="14" width="6.7109375" bestFit="1" customWidth="1"/>
    <col min="15" max="15" width="7.5703125" bestFit="1" customWidth="1"/>
    <col min="16" max="16" width="6.85546875" bestFit="1" customWidth="1"/>
  </cols>
  <sheetData>
    <row r="1" spans="1:17" x14ac:dyDescent="0.2">
      <c r="A1">
        <v>192.30769230769232</v>
      </c>
    </row>
    <row r="2" spans="1:17" x14ac:dyDescent="0.2">
      <c r="B2" s="147" t="s">
        <v>27</v>
      </c>
      <c r="C2" t="s">
        <v>28</v>
      </c>
      <c r="D2" t="s">
        <v>118</v>
      </c>
      <c r="E2" s="147" t="s">
        <v>172</v>
      </c>
      <c r="F2" t="s">
        <v>66</v>
      </c>
      <c r="G2" t="s">
        <v>65</v>
      </c>
      <c r="H2" t="s">
        <v>93</v>
      </c>
      <c r="I2" t="s">
        <v>164</v>
      </c>
      <c r="J2" t="s">
        <v>67</v>
      </c>
      <c r="K2" t="s">
        <v>66</v>
      </c>
      <c r="L2" t="s">
        <v>65</v>
      </c>
      <c r="M2" t="s">
        <v>93</v>
      </c>
      <c r="N2" t="s">
        <v>164</v>
      </c>
      <c r="O2" t="s">
        <v>67</v>
      </c>
      <c r="P2" t="s">
        <v>118</v>
      </c>
      <c r="Q2" t="s">
        <v>119</v>
      </c>
    </row>
    <row r="3" spans="1:17" x14ac:dyDescent="0.2">
      <c r="B3" t="s">
        <v>19</v>
      </c>
      <c r="C3" s="152">
        <v>36</v>
      </c>
      <c r="D3" s="190">
        <f>C3*250</f>
        <v>9000</v>
      </c>
      <c r="E3" s="83">
        <v>9000</v>
      </c>
      <c r="F3" s="4"/>
      <c r="G3" s="4">
        <v>3</v>
      </c>
      <c r="H3" s="4">
        <v>3</v>
      </c>
      <c r="I3" s="4">
        <v>6</v>
      </c>
      <c r="J3" s="4">
        <v>4</v>
      </c>
      <c r="K3">
        <f t="shared" ref="K3:K14" si="0">F3*5000</f>
        <v>0</v>
      </c>
      <c r="L3">
        <f t="shared" ref="L3:L14" si="1">G3*1000</f>
        <v>3000</v>
      </c>
      <c r="M3">
        <f t="shared" ref="M3:M14" si="2">H3*500</f>
        <v>1500</v>
      </c>
      <c r="N3">
        <f t="shared" ref="N3:N14" si="3">I3*100</f>
        <v>600</v>
      </c>
      <c r="O3">
        <f t="shared" ref="O3:O14" si="4">J3*25</f>
        <v>100</v>
      </c>
      <c r="P3">
        <f t="shared" ref="P3:P14" si="5">K3+L3+M3+N3+O3</f>
        <v>5200</v>
      </c>
      <c r="Q3" s="83">
        <f t="shared" ref="Q3:Q14" si="6">P3-E3</f>
        <v>-3800</v>
      </c>
    </row>
    <row r="4" spans="1:17" x14ac:dyDescent="0.2">
      <c r="B4" t="s">
        <v>142</v>
      </c>
      <c r="C4" s="152">
        <v>35.5</v>
      </c>
      <c r="D4" s="190">
        <f t="shared" ref="D4:D14" si="7">C4*250</f>
        <v>8875</v>
      </c>
      <c r="E4" s="83">
        <v>8900</v>
      </c>
      <c r="F4" s="4"/>
      <c r="G4" s="4">
        <v>3</v>
      </c>
      <c r="H4" s="4">
        <v>3</v>
      </c>
      <c r="I4" s="4">
        <v>4</v>
      </c>
      <c r="J4" s="4">
        <v>4</v>
      </c>
      <c r="K4">
        <f t="shared" si="0"/>
        <v>0</v>
      </c>
      <c r="L4">
        <f t="shared" si="1"/>
        <v>3000</v>
      </c>
      <c r="M4">
        <f t="shared" si="2"/>
        <v>1500</v>
      </c>
      <c r="N4">
        <f t="shared" si="3"/>
        <v>400</v>
      </c>
      <c r="O4">
        <f t="shared" si="4"/>
        <v>100</v>
      </c>
      <c r="P4">
        <f t="shared" si="5"/>
        <v>5000</v>
      </c>
      <c r="Q4" s="83">
        <f t="shared" si="6"/>
        <v>-3900</v>
      </c>
    </row>
    <row r="5" spans="1:17" x14ac:dyDescent="0.2">
      <c r="B5" t="s">
        <v>152</v>
      </c>
      <c r="C5" s="152">
        <v>34</v>
      </c>
      <c r="D5" s="190">
        <f t="shared" si="7"/>
        <v>8500</v>
      </c>
      <c r="E5" s="83">
        <v>8500</v>
      </c>
      <c r="F5" s="4">
        <v>1</v>
      </c>
      <c r="G5" s="4">
        <v>1</v>
      </c>
      <c r="H5" s="4">
        <v>3</v>
      </c>
      <c r="I5" s="4">
        <v>3</v>
      </c>
      <c r="J5" s="4">
        <v>4</v>
      </c>
      <c r="K5">
        <f t="shared" si="0"/>
        <v>5000</v>
      </c>
      <c r="L5">
        <f t="shared" si="1"/>
        <v>1000</v>
      </c>
      <c r="M5">
        <f t="shared" si="2"/>
        <v>1500</v>
      </c>
      <c r="N5">
        <f t="shared" si="3"/>
        <v>300</v>
      </c>
      <c r="O5">
        <f t="shared" si="4"/>
        <v>100</v>
      </c>
      <c r="P5">
        <f t="shared" si="5"/>
        <v>7900</v>
      </c>
      <c r="Q5" s="83">
        <f t="shared" si="6"/>
        <v>-600</v>
      </c>
    </row>
    <row r="6" spans="1:17" x14ac:dyDescent="0.2">
      <c r="B6" t="s">
        <v>149</v>
      </c>
      <c r="C6" s="152">
        <v>32.5</v>
      </c>
      <c r="D6" s="190">
        <f t="shared" si="7"/>
        <v>8125</v>
      </c>
      <c r="E6" s="83">
        <v>8125</v>
      </c>
      <c r="F6" s="4">
        <v>1</v>
      </c>
      <c r="G6" s="4">
        <v>1</v>
      </c>
      <c r="H6" s="4">
        <v>2</v>
      </c>
      <c r="I6" s="4">
        <v>4</v>
      </c>
      <c r="J6" s="4">
        <v>4</v>
      </c>
      <c r="K6">
        <f t="shared" si="0"/>
        <v>5000</v>
      </c>
      <c r="L6">
        <f t="shared" si="1"/>
        <v>1000</v>
      </c>
      <c r="M6">
        <f t="shared" si="2"/>
        <v>1000</v>
      </c>
      <c r="N6">
        <f t="shared" si="3"/>
        <v>400</v>
      </c>
      <c r="O6">
        <f t="shared" si="4"/>
        <v>100</v>
      </c>
      <c r="P6">
        <f t="shared" si="5"/>
        <v>7500</v>
      </c>
      <c r="Q6" s="83">
        <f t="shared" si="6"/>
        <v>-625</v>
      </c>
    </row>
    <row r="7" spans="1:17" x14ac:dyDescent="0.2">
      <c r="B7" t="s">
        <v>159</v>
      </c>
      <c r="C7" s="152">
        <v>30.5</v>
      </c>
      <c r="D7" s="190">
        <f t="shared" si="7"/>
        <v>7625</v>
      </c>
      <c r="E7" s="83">
        <v>7625</v>
      </c>
      <c r="F7" s="4">
        <v>1</v>
      </c>
      <c r="G7" s="4">
        <v>4</v>
      </c>
      <c r="H7" s="4">
        <v>2</v>
      </c>
      <c r="I7" s="4">
        <v>2</v>
      </c>
      <c r="J7" s="4">
        <v>4</v>
      </c>
      <c r="K7">
        <f t="shared" si="0"/>
        <v>5000</v>
      </c>
      <c r="L7">
        <f t="shared" si="1"/>
        <v>4000</v>
      </c>
      <c r="M7">
        <f t="shared" si="2"/>
        <v>1000</v>
      </c>
      <c r="N7">
        <f t="shared" si="3"/>
        <v>200</v>
      </c>
      <c r="O7">
        <f t="shared" si="4"/>
        <v>100</v>
      </c>
      <c r="P7">
        <f t="shared" si="5"/>
        <v>10300</v>
      </c>
      <c r="Q7" s="83">
        <f t="shared" si="6"/>
        <v>2675</v>
      </c>
    </row>
    <row r="8" spans="1:17" x14ac:dyDescent="0.2">
      <c r="B8" t="s">
        <v>17</v>
      </c>
      <c r="C8" s="152">
        <v>30.5</v>
      </c>
      <c r="D8" s="190">
        <f t="shared" si="7"/>
        <v>7625</v>
      </c>
      <c r="E8" s="83">
        <v>7625</v>
      </c>
      <c r="F8" s="4">
        <v>1</v>
      </c>
      <c r="G8" s="4">
        <v>4</v>
      </c>
      <c r="H8" s="4">
        <v>3</v>
      </c>
      <c r="I8" s="4">
        <v>2</v>
      </c>
      <c r="J8" s="4">
        <v>4</v>
      </c>
      <c r="K8">
        <f t="shared" si="0"/>
        <v>5000</v>
      </c>
      <c r="L8">
        <f t="shared" si="1"/>
        <v>4000</v>
      </c>
      <c r="M8">
        <f t="shared" si="2"/>
        <v>1500</v>
      </c>
      <c r="N8">
        <f t="shared" si="3"/>
        <v>200</v>
      </c>
      <c r="O8">
        <f t="shared" si="4"/>
        <v>100</v>
      </c>
      <c r="P8">
        <f t="shared" si="5"/>
        <v>10800</v>
      </c>
      <c r="Q8" s="83">
        <f t="shared" si="6"/>
        <v>3175</v>
      </c>
    </row>
    <row r="9" spans="1:17" x14ac:dyDescent="0.2">
      <c r="B9" t="s">
        <v>157</v>
      </c>
      <c r="C9" s="152">
        <v>29.5</v>
      </c>
      <c r="D9" s="190">
        <f t="shared" si="7"/>
        <v>7375</v>
      </c>
      <c r="E9" s="83">
        <v>7375</v>
      </c>
      <c r="F9" s="4">
        <v>1</v>
      </c>
      <c r="G9" s="4"/>
      <c r="H9" s="4">
        <v>2</v>
      </c>
      <c r="I9" s="4">
        <v>5</v>
      </c>
      <c r="J9" s="4">
        <v>4</v>
      </c>
      <c r="K9">
        <f t="shared" si="0"/>
        <v>5000</v>
      </c>
      <c r="L9">
        <f t="shared" si="1"/>
        <v>0</v>
      </c>
      <c r="M9">
        <f t="shared" si="2"/>
        <v>1000</v>
      </c>
      <c r="N9">
        <f t="shared" si="3"/>
        <v>500</v>
      </c>
      <c r="O9">
        <f t="shared" si="4"/>
        <v>100</v>
      </c>
      <c r="P9">
        <f t="shared" si="5"/>
        <v>6600</v>
      </c>
      <c r="Q9" s="83">
        <f t="shared" si="6"/>
        <v>-775</v>
      </c>
    </row>
    <row r="10" spans="1:17" x14ac:dyDescent="0.2">
      <c r="B10" t="s">
        <v>168</v>
      </c>
      <c r="C10" s="152">
        <v>28.5</v>
      </c>
      <c r="D10" s="190">
        <f t="shared" si="7"/>
        <v>7125</v>
      </c>
      <c r="E10" s="83">
        <v>7125</v>
      </c>
      <c r="F10" s="4">
        <v>1</v>
      </c>
      <c r="G10" s="87">
        <v>3</v>
      </c>
      <c r="H10" s="4">
        <v>2</v>
      </c>
      <c r="I10" s="4">
        <v>5</v>
      </c>
      <c r="J10" s="4">
        <v>4</v>
      </c>
      <c r="K10">
        <f t="shared" si="0"/>
        <v>5000</v>
      </c>
      <c r="L10">
        <f t="shared" si="1"/>
        <v>3000</v>
      </c>
      <c r="M10">
        <f t="shared" si="2"/>
        <v>1000</v>
      </c>
      <c r="N10">
        <f t="shared" si="3"/>
        <v>500</v>
      </c>
      <c r="O10">
        <f t="shared" si="4"/>
        <v>100</v>
      </c>
      <c r="P10">
        <f t="shared" si="5"/>
        <v>9600</v>
      </c>
      <c r="Q10" s="83">
        <f t="shared" si="6"/>
        <v>2475</v>
      </c>
    </row>
    <row r="11" spans="1:17" x14ac:dyDescent="0.2">
      <c r="B11" t="s">
        <v>122</v>
      </c>
      <c r="C11" s="152">
        <v>28.5</v>
      </c>
      <c r="D11" s="190">
        <f t="shared" si="7"/>
        <v>7125</v>
      </c>
      <c r="E11" s="83">
        <v>7125</v>
      </c>
      <c r="F11" s="4">
        <v>1</v>
      </c>
      <c r="G11" s="4">
        <v>1</v>
      </c>
      <c r="H11" s="4">
        <v>1</v>
      </c>
      <c r="I11" s="4">
        <v>5</v>
      </c>
      <c r="J11" s="4">
        <v>4</v>
      </c>
      <c r="K11">
        <f t="shared" si="0"/>
        <v>5000</v>
      </c>
      <c r="L11">
        <f t="shared" si="1"/>
        <v>1000</v>
      </c>
      <c r="M11">
        <f t="shared" si="2"/>
        <v>500</v>
      </c>
      <c r="N11">
        <f t="shared" si="3"/>
        <v>500</v>
      </c>
      <c r="O11">
        <f t="shared" si="4"/>
        <v>100</v>
      </c>
      <c r="P11">
        <f t="shared" si="5"/>
        <v>7100</v>
      </c>
      <c r="Q11" s="83">
        <f t="shared" si="6"/>
        <v>-25</v>
      </c>
    </row>
    <row r="12" spans="1:17" x14ac:dyDescent="0.2">
      <c r="B12" t="s">
        <v>151</v>
      </c>
      <c r="C12" s="152">
        <v>26.5</v>
      </c>
      <c r="D12" s="190">
        <f t="shared" si="7"/>
        <v>6625</v>
      </c>
      <c r="E12" s="83">
        <v>6625</v>
      </c>
      <c r="F12" s="4">
        <v>1</v>
      </c>
      <c r="G12" s="4"/>
      <c r="H12" s="4">
        <v>1</v>
      </c>
      <c r="I12" s="4">
        <v>5</v>
      </c>
      <c r="J12" s="4">
        <v>4</v>
      </c>
      <c r="K12">
        <f t="shared" si="0"/>
        <v>5000</v>
      </c>
      <c r="L12">
        <f t="shared" si="1"/>
        <v>0</v>
      </c>
      <c r="M12">
        <f t="shared" si="2"/>
        <v>500</v>
      </c>
      <c r="N12">
        <f t="shared" si="3"/>
        <v>500</v>
      </c>
      <c r="O12">
        <f t="shared" si="4"/>
        <v>100</v>
      </c>
      <c r="P12">
        <f t="shared" si="5"/>
        <v>6100</v>
      </c>
      <c r="Q12" s="83">
        <f t="shared" si="6"/>
        <v>-525</v>
      </c>
    </row>
    <row r="13" spans="1:17" x14ac:dyDescent="0.2">
      <c r="B13" t="s">
        <v>173</v>
      </c>
      <c r="C13" s="152">
        <v>23.5</v>
      </c>
      <c r="D13" s="190">
        <f t="shared" si="7"/>
        <v>5875</v>
      </c>
      <c r="E13" s="83">
        <v>5875</v>
      </c>
      <c r="F13" s="4">
        <v>1</v>
      </c>
      <c r="G13" s="87">
        <v>3</v>
      </c>
      <c r="H13" s="4">
        <v>2</v>
      </c>
      <c r="I13" s="4">
        <v>4</v>
      </c>
      <c r="J13" s="4">
        <v>4</v>
      </c>
      <c r="K13">
        <f t="shared" si="0"/>
        <v>5000</v>
      </c>
      <c r="L13">
        <f t="shared" si="1"/>
        <v>3000</v>
      </c>
      <c r="M13">
        <f t="shared" si="2"/>
        <v>1000</v>
      </c>
      <c r="N13">
        <f t="shared" si="3"/>
        <v>400</v>
      </c>
      <c r="O13">
        <f t="shared" si="4"/>
        <v>100</v>
      </c>
      <c r="P13">
        <f t="shared" si="5"/>
        <v>9500</v>
      </c>
      <c r="Q13" s="83">
        <f t="shared" si="6"/>
        <v>3625</v>
      </c>
    </row>
    <row r="14" spans="1:17" x14ac:dyDescent="0.2">
      <c r="B14" t="s">
        <v>52</v>
      </c>
      <c r="C14" s="152">
        <v>23</v>
      </c>
      <c r="D14" s="190">
        <f t="shared" si="7"/>
        <v>5750</v>
      </c>
      <c r="E14" s="83">
        <v>5750</v>
      </c>
      <c r="F14" s="4">
        <v>1</v>
      </c>
      <c r="G14" s="4">
        <v>4</v>
      </c>
      <c r="H14" s="4">
        <v>4</v>
      </c>
      <c r="I14" s="4">
        <v>5</v>
      </c>
      <c r="J14" s="4">
        <v>4</v>
      </c>
      <c r="K14">
        <f t="shared" si="0"/>
        <v>5000</v>
      </c>
      <c r="L14">
        <f t="shared" si="1"/>
        <v>4000</v>
      </c>
      <c r="M14">
        <f t="shared" si="2"/>
        <v>2000</v>
      </c>
      <c r="N14">
        <f t="shared" si="3"/>
        <v>500</v>
      </c>
      <c r="O14">
        <f t="shared" si="4"/>
        <v>100</v>
      </c>
      <c r="P14">
        <f t="shared" si="5"/>
        <v>11600</v>
      </c>
      <c r="Q14" s="83">
        <f t="shared" si="6"/>
        <v>5850</v>
      </c>
    </row>
    <row r="15" spans="1:17" x14ac:dyDescent="0.2">
      <c r="C15" s="152"/>
      <c r="D15" s="190"/>
      <c r="E15" s="83"/>
      <c r="F15" s="4"/>
      <c r="G15" s="87"/>
      <c r="H15" s="4"/>
      <c r="I15" s="4"/>
      <c r="J15" s="4"/>
      <c r="Q15" s="83"/>
    </row>
    <row r="16" spans="1:17" x14ac:dyDescent="0.2">
      <c r="C16" s="152"/>
      <c r="D16" s="190"/>
      <c r="E16" s="83"/>
      <c r="F16" s="4"/>
      <c r="G16" s="4"/>
      <c r="H16" s="4"/>
      <c r="I16" s="4"/>
      <c r="J16" s="4"/>
      <c r="Q16" s="83"/>
    </row>
    <row r="17" spans="2:17" x14ac:dyDescent="0.2">
      <c r="D17" s="190"/>
      <c r="E17" s="83"/>
      <c r="F17" s="4"/>
      <c r="G17" s="4"/>
      <c r="H17" s="4"/>
      <c r="I17" s="4"/>
      <c r="J17" s="4"/>
      <c r="Q17" s="83"/>
    </row>
    <row r="18" spans="2:17" x14ac:dyDescent="0.2">
      <c r="D18" s="190"/>
      <c r="E18" s="83"/>
      <c r="F18" s="4"/>
      <c r="G18" s="4"/>
      <c r="H18" s="4"/>
      <c r="I18" s="4"/>
      <c r="J18" s="4"/>
      <c r="Q18" s="83"/>
    </row>
    <row r="19" spans="2:17" x14ac:dyDescent="0.2">
      <c r="D19" s="190"/>
      <c r="E19" s="83"/>
      <c r="F19" s="4"/>
      <c r="G19" s="4"/>
      <c r="H19" s="4"/>
      <c r="I19" s="4"/>
      <c r="J19" s="4"/>
      <c r="Q19" s="83"/>
    </row>
    <row r="20" spans="2:17" x14ac:dyDescent="0.2">
      <c r="D20" s="190"/>
      <c r="E20" s="83"/>
      <c r="F20" s="4"/>
      <c r="G20" s="4"/>
      <c r="H20" s="4"/>
      <c r="I20" s="4"/>
      <c r="J20" s="4"/>
      <c r="Q20" s="83"/>
    </row>
    <row r="21" spans="2:17" x14ac:dyDescent="0.2">
      <c r="Q21" s="83"/>
    </row>
    <row r="23" spans="2:17" x14ac:dyDescent="0.2">
      <c r="B23" t="s">
        <v>103</v>
      </c>
      <c r="D23" s="4" t="s">
        <v>94</v>
      </c>
      <c r="E23" s="4" t="s">
        <v>95</v>
      </c>
      <c r="F23" s="4"/>
      <c r="G23" s="4" t="s">
        <v>96</v>
      </c>
    </row>
    <row r="24" spans="2:17" x14ac:dyDescent="0.2">
      <c r="B24" t="s">
        <v>102</v>
      </c>
      <c r="D24" s="4" t="s">
        <v>97</v>
      </c>
      <c r="E24" s="4" t="s">
        <v>100</v>
      </c>
      <c r="F24" s="4"/>
      <c r="G24" s="4" t="s">
        <v>98</v>
      </c>
    </row>
    <row r="25" spans="2:17" x14ac:dyDescent="0.2">
      <c r="B25" t="s">
        <v>104</v>
      </c>
      <c r="D25" s="4" t="s">
        <v>99</v>
      </c>
      <c r="E25" s="4" t="s">
        <v>101</v>
      </c>
      <c r="F25" s="4"/>
      <c r="G25" s="4" t="s">
        <v>101</v>
      </c>
    </row>
    <row r="26" spans="2:17" x14ac:dyDescent="0.2">
      <c r="D26" s="4" t="s">
        <v>105</v>
      </c>
      <c r="E26" s="4" t="s">
        <v>106</v>
      </c>
      <c r="F26" s="4"/>
      <c r="G26" s="4" t="s">
        <v>107</v>
      </c>
    </row>
    <row r="27" spans="2:17" x14ac:dyDescent="0.2">
      <c r="D27" s="4"/>
      <c r="E27" s="4"/>
      <c r="F27" s="4"/>
      <c r="G27" s="4"/>
    </row>
    <row r="28" spans="2:17" x14ac:dyDescent="0.2">
      <c r="G28" t="s">
        <v>171</v>
      </c>
      <c r="H28" t="s">
        <v>153</v>
      </c>
      <c r="I28" t="s">
        <v>165</v>
      </c>
    </row>
    <row r="29" spans="2:17" x14ac:dyDescent="0.2">
      <c r="B29" t="s">
        <v>171</v>
      </c>
      <c r="C29" t="s">
        <v>165</v>
      </c>
      <c r="G29" t="s">
        <v>19</v>
      </c>
      <c r="H29" t="s">
        <v>153</v>
      </c>
      <c r="I29" s="190">
        <v>9000</v>
      </c>
      <c r="J29" t="s">
        <v>147</v>
      </c>
    </row>
    <row r="30" spans="2:17" x14ac:dyDescent="0.2">
      <c r="B30" s="29" t="s">
        <v>19</v>
      </c>
      <c r="C30" s="199">
        <v>9000</v>
      </c>
      <c r="D30" s="93"/>
      <c r="E30">
        <v>26.5</v>
      </c>
      <c r="G30" t="s">
        <v>142</v>
      </c>
      <c r="H30" t="s">
        <v>153</v>
      </c>
      <c r="I30" s="190">
        <v>8900</v>
      </c>
      <c r="J30" t="s">
        <v>147</v>
      </c>
    </row>
    <row r="31" spans="2:17" x14ac:dyDescent="0.2">
      <c r="B31" s="29" t="s">
        <v>142</v>
      </c>
      <c r="C31" s="199">
        <v>8900</v>
      </c>
      <c r="D31" s="93"/>
      <c r="E31">
        <v>23.5</v>
      </c>
      <c r="G31" t="s">
        <v>152</v>
      </c>
      <c r="H31" t="s">
        <v>153</v>
      </c>
      <c r="I31" s="190">
        <v>8500</v>
      </c>
      <c r="J31" t="s">
        <v>147</v>
      </c>
    </row>
    <row r="32" spans="2:17" x14ac:dyDescent="0.2">
      <c r="B32" s="98" t="s">
        <v>152</v>
      </c>
      <c r="C32" s="200">
        <v>8500</v>
      </c>
      <c r="D32" s="93"/>
      <c r="E32">
        <v>29.5</v>
      </c>
      <c r="G32" t="s">
        <v>149</v>
      </c>
      <c r="H32" t="s">
        <v>153</v>
      </c>
      <c r="I32" s="190">
        <v>8125</v>
      </c>
      <c r="J32" t="s">
        <v>147</v>
      </c>
    </row>
    <row r="33" spans="2:10" x14ac:dyDescent="0.2">
      <c r="B33" s="29" t="s">
        <v>149</v>
      </c>
      <c r="C33" s="199">
        <v>8125</v>
      </c>
      <c r="D33" s="93"/>
      <c r="E33">
        <v>32.5</v>
      </c>
      <c r="G33" t="s">
        <v>159</v>
      </c>
      <c r="H33" t="s">
        <v>153</v>
      </c>
      <c r="I33" s="190">
        <v>7625</v>
      </c>
      <c r="J33" t="s">
        <v>147</v>
      </c>
    </row>
    <row r="34" spans="2:10" x14ac:dyDescent="0.2">
      <c r="B34" s="29" t="s">
        <v>159</v>
      </c>
      <c r="C34" s="199">
        <v>7625</v>
      </c>
      <c r="D34" s="93"/>
      <c r="E34">
        <v>34</v>
      </c>
      <c r="G34" t="s">
        <v>17</v>
      </c>
      <c r="H34" t="s">
        <v>153</v>
      </c>
      <c r="I34" s="190">
        <v>7625</v>
      </c>
      <c r="J34" t="s">
        <v>147</v>
      </c>
    </row>
    <row r="35" spans="2:10" x14ac:dyDescent="0.2">
      <c r="B35" s="29" t="s">
        <v>17</v>
      </c>
      <c r="C35" s="199">
        <v>7625</v>
      </c>
      <c r="D35" s="30"/>
      <c r="E35">
        <v>35.5</v>
      </c>
      <c r="G35" t="s">
        <v>157</v>
      </c>
      <c r="H35" t="s">
        <v>153</v>
      </c>
      <c r="I35" s="190">
        <v>7375</v>
      </c>
      <c r="J35" t="s">
        <v>147</v>
      </c>
    </row>
    <row r="36" spans="2:10" x14ac:dyDescent="0.2">
      <c r="B36" s="29" t="s">
        <v>157</v>
      </c>
      <c r="C36" s="199">
        <v>7375</v>
      </c>
      <c r="D36" s="30"/>
      <c r="E36">
        <v>23</v>
      </c>
      <c r="G36" t="s">
        <v>168</v>
      </c>
      <c r="H36" t="s">
        <v>153</v>
      </c>
      <c r="I36" s="190">
        <v>7125</v>
      </c>
      <c r="J36" t="s">
        <v>147</v>
      </c>
    </row>
    <row r="37" spans="2:10" x14ac:dyDescent="0.2">
      <c r="B37" s="29" t="s">
        <v>168</v>
      </c>
      <c r="C37" s="199">
        <v>7125</v>
      </c>
      <c r="D37" s="93"/>
      <c r="E37">
        <v>28.5</v>
      </c>
      <c r="G37" t="s">
        <v>122</v>
      </c>
      <c r="H37" t="s">
        <v>153</v>
      </c>
      <c r="I37" s="190">
        <v>7125</v>
      </c>
      <c r="J37" t="s">
        <v>147</v>
      </c>
    </row>
    <row r="38" spans="2:10" x14ac:dyDescent="0.2">
      <c r="B38" s="29" t="s">
        <v>122</v>
      </c>
      <c r="C38" s="199">
        <v>7125</v>
      </c>
      <c r="D38" s="93"/>
      <c r="E38">
        <v>28.5</v>
      </c>
      <c r="G38" t="s">
        <v>151</v>
      </c>
      <c r="H38" t="s">
        <v>153</v>
      </c>
      <c r="I38" s="190">
        <v>6625</v>
      </c>
      <c r="J38" t="s">
        <v>147</v>
      </c>
    </row>
    <row r="39" spans="2:10" x14ac:dyDescent="0.2">
      <c r="B39" s="29" t="s">
        <v>151</v>
      </c>
      <c r="C39" s="199">
        <v>6625</v>
      </c>
      <c r="D39" s="93"/>
      <c r="E39">
        <v>36</v>
      </c>
      <c r="G39" t="s">
        <v>173</v>
      </c>
      <c r="H39" t="s">
        <v>153</v>
      </c>
      <c r="I39" s="190">
        <v>5875</v>
      </c>
      <c r="J39" t="s">
        <v>147</v>
      </c>
    </row>
    <row r="40" spans="2:10" x14ac:dyDescent="0.2">
      <c r="B40" s="29" t="s">
        <v>173</v>
      </c>
      <c r="C40" s="199">
        <v>5875</v>
      </c>
      <c r="D40" s="93"/>
      <c r="E40">
        <v>30.5</v>
      </c>
      <c r="G40" t="s">
        <v>52</v>
      </c>
      <c r="H40" t="s">
        <v>153</v>
      </c>
      <c r="I40" s="190">
        <v>5750</v>
      </c>
      <c r="J40" t="s">
        <v>147</v>
      </c>
    </row>
    <row r="41" spans="2:10" x14ac:dyDescent="0.2">
      <c r="B41" s="29" t="s">
        <v>52</v>
      </c>
      <c r="C41" s="199">
        <v>5750</v>
      </c>
      <c r="D41" s="93"/>
      <c r="E41">
        <v>30.5</v>
      </c>
    </row>
    <row r="42" spans="2:10" x14ac:dyDescent="0.2">
      <c r="B42" s="29"/>
      <c r="C42" s="199"/>
      <c r="D42" s="93"/>
    </row>
    <row r="43" spans="2:10" x14ac:dyDescent="0.2">
      <c r="B43" s="98"/>
      <c r="C43" s="200"/>
      <c r="D43" s="93"/>
    </row>
    <row r="44" spans="2:10" x14ac:dyDescent="0.2">
      <c r="B44" s="98"/>
      <c r="C44" s="200"/>
      <c r="D44" s="93"/>
    </row>
  </sheetData>
  <autoFilter ref="B2:Q2" xr:uid="{00000000-0009-0000-0000-00001A000000}">
    <sortState ref="B3:Q14">
      <sortCondition ref="B2"/>
    </sortState>
  </autoFilter>
  <phoneticPr fontId="3" type="noConversion"/>
  <pageMargins left="0.75" right="0.75" top="1" bottom="1" header="0.5" footer="0.5"/>
  <pageSetup orientation="landscape" horizontalDpi="1200" verticalDpi="12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S45"/>
  <sheetViews>
    <sheetView workbookViewId="0">
      <selection activeCell="R11" sqref="R11"/>
    </sheetView>
  </sheetViews>
  <sheetFormatPr defaultColWidth="8.7109375" defaultRowHeight="12.75" x14ac:dyDescent="0.2"/>
  <cols>
    <col min="3" max="3" width="6.42578125" bestFit="1" customWidth="1"/>
    <col min="15" max="15" width="8.7109375" style="64"/>
    <col min="16" max="16" width="12.140625" customWidth="1"/>
  </cols>
  <sheetData>
    <row r="1" spans="1:19" x14ac:dyDescent="0.2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</row>
    <row r="2" spans="1:19" x14ac:dyDescent="0.2">
      <c r="A2">
        <v>1</v>
      </c>
      <c r="B2">
        <v>8</v>
      </c>
      <c r="C2">
        <v>10</v>
      </c>
      <c r="D2">
        <v>10</v>
      </c>
    </row>
    <row r="3" spans="1:19" x14ac:dyDescent="0.2">
      <c r="A3">
        <v>2</v>
      </c>
      <c r="B3">
        <v>7.5</v>
      </c>
      <c r="C3">
        <v>9</v>
      </c>
      <c r="D3">
        <v>9</v>
      </c>
      <c r="N3">
        <v>700</v>
      </c>
      <c r="P3" s="4" t="s">
        <v>81</v>
      </c>
      <c r="Q3" s="4"/>
      <c r="R3" s="4"/>
    </row>
    <row r="4" spans="1:19" x14ac:dyDescent="0.2">
      <c r="A4">
        <v>3</v>
      </c>
      <c r="B4">
        <v>7</v>
      </c>
      <c r="C4">
        <v>8</v>
      </c>
      <c r="D4">
        <v>8</v>
      </c>
      <c r="O4" s="64" t="s">
        <v>68</v>
      </c>
      <c r="P4" t="s">
        <v>77</v>
      </c>
    </row>
    <row r="5" spans="1:19" x14ac:dyDescent="0.2">
      <c r="A5">
        <v>4</v>
      </c>
      <c r="B5">
        <v>6.5</v>
      </c>
      <c r="C5">
        <v>7</v>
      </c>
      <c r="D5">
        <v>7</v>
      </c>
      <c r="O5" s="64" t="s">
        <v>69</v>
      </c>
      <c r="P5" t="s">
        <v>78</v>
      </c>
    </row>
    <row r="6" spans="1:19" x14ac:dyDescent="0.2">
      <c r="A6">
        <v>5</v>
      </c>
      <c r="B6">
        <v>6</v>
      </c>
      <c r="C6">
        <v>6</v>
      </c>
      <c r="D6">
        <v>6</v>
      </c>
      <c r="O6" s="64" t="s">
        <v>70</v>
      </c>
      <c r="P6" t="s">
        <v>79</v>
      </c>
    </row>
    <row r="7" spans="1:19" x14ac:dyDescent="0.2">
      <c r="A7">
        <v>6</v>
      </c>
      <c r="B7">
        <v>5.5</v>
      </c>
      <c r="C7">
        <v>5</v>
      </c>
      <c r="D7">
        <v>5</v>
      </c>
      <c r="O7" s="64" t="s">
        <v>71</v>
      </c>
      <c r="P7" s="19" t="s">
        <v>80</v>
      </c>
      <c r="Q7" s="18"/>
      <c r="R7" s="18"/>
    </row>
    <row r="8" spans="1:19" x14ac:dyDescent="0.2">
      <c r="A8">
        <v>7</v>
      </c>
      <c r="B8">
        <v>5</v>
      </c>
      <c r="C8">
        <v>4</v>
      </c>
      <c r="D8">
        <v>4</v>
      </c>
      <c r="O8" s="64" t="s">
        <v>72</v>
      </c>
      <c r="P8">
        <v>320</v>
      </c>
    </row>
    <row r="9" spans="1:19" x14ac:dyDescent="0.2">
      <c r="A9">
        <v>8</v>
      </c>
      <c r="B9">
        <v>4.5</v>
      </c>
      <c r="C9">
        <v>3</v>
      </c>
      <c r="D9">
        <v>3</v>
      </c>
    </row>
    <row r="10" spans="1:19" x14ac:dyDescent="0.2">
      <c r="A10">
        <v>9</v>
      </c>
      <c r="B10">
        <v>4</v>
      </c>
      <c r="C10">
        <v>2</v>
      </c>
      <c r="D10">
        <v>2</v>
      </c>
      <c r="O10" s="64" t="s">
        <v>76</v>
      </c>
      <c r="Q10" t="s">
        <v>82</v>
      </c>
    </row>
    <row r="11" spans="1:19" x14ac:dyDescent="0.2">
      <c r="A11">
        <v>10</v>
      </c>
      <c r="B11">
        <v>3.5</v>
      </c>
      <c r="C11">
        <v>2</v>
      </c>
      <c r="D11">
        <v>1</v>
      </c>
      <c r="N11">
        <v>1</v>
      </c>
      <c r="O11" s="64">
        <v>300</v>
      </c>
      <c r="P11" s="68">
        <f>O11/$O$15</f>
        <v>0.4</v>
      </c>
      <c r="Q11">
        <v>1</v>
      </c>
      <c r="R11">
        <v>300</v>
      </c>
      <c r="S11" s="63">
        <f t="shared" ref="S11:S16" si="0">R11/$R$17</f>
        <v>0.29126213592233008</v>
      </c>
    </row>
    <row r="12" spans="1:19" x14ac:dyDescent="0.2">
      <c r="A12">
        <v>11</v>
      </c>
      <c r="B12">
        <v>3</v>
      </c>
      <c r="C12">
        <v>2</v>
      </c>
      <c r="D12">
        <f>SUM(D1:D11)</f>
        <v>58</v>
      </c>
      <c r="H12" s="65"/>
      <c r="J12" s="65"/>
      <c r="K12" s="65"/>
      <c r="L12" s="65"/>
      <c r="N12">
        <v>2</v>
      </c>
      <c r="O12" s="64">
        <v>225</v>
      </c>
      <c r="P12" s="68">
        <f>O12/$O$15</f>
        <v>0.3</v>
      </c>
      <c r="Q12">
        <v>2</v>
      </c>
      <c r="R12">
        <v>250</v>
      </c>
      <c r="S12" s="63">
        <f t="shared" si="0"/>
        <v>0.24271844660194175</v>
      </c>
    </row>
    <row r="13" spans="1:19" x14ac:dyDescent="0.2">
      <c r="A13">
        <v>12</v>
      </c>
      <c r="B13">
        <v>2.5</v>
      </c>
      <c r="C13">
        <v>2</v>
      </c>
      <c r="N13">
        <v>3</v>
      </c>
      <c r="O13" s="64">
        <v>150</v>
      </c>
      <c r="P13" s="68">
        <f>O13/$O$15</f>
        <v>0.2</v>
      </c>
      <c r="Q13">
        <v>3</v>
      </c>
      <c r="R13">
        <v>190</v>
      </c>
      <c r="S13" s="63">
        <f t="shared" si="0"/>
        <v>0.18446601941747573</v>
      </c>
    </row>
    <row r="14" spans="1:19" x14ac:dyDescent="0.2">
      <c r="A14">
        <v>13</v>
      </c>
      <c r="B14">
        <v>2</v>
      </c>
      <c r="C14">
        <v>2</v>
      </c>
      <c r="N14">
        <v>4</v>
      </c>
      <c r="O14" s="66">
        <v>75</v>
      </c>
      <c r="P14" s="68">
        <f>O14/$O$15</f>
        <v>0.1</v>
      </c>
      <c r="Q14">
        <v>4</v>
      </c>
      <c r="R14">
        <v>130</v>
      </c>
      <c r="S14" s="63">
        <f t="shared" si="0"/>
        <v>0.12621359223300971</v>
      </c>
    </row>
    <row r="15" spans="1:19" x14ac:dyDescent="0.2">
      <c r="A15">
        <v>14</v>
      </c>
      <c r="B15">
        <v>1.5</v>
      </c>
      <c r="C15">
        <v>2</v>
      </c>
      <c r="O15" s="67">
        <f>SUM(O11:O14)</f>
        <v>750</v>
      </c>
      <c r="Q15">
        <v>5</v>
      </c>
      <c r="R15">
        <v>90</v>
      </c>
      <c r="S15" s="63">
        <f t="shared" si="0"/>
        <v>8.7378640776699032E-2</v>
      </c>
    </row>
    <row r="16" spans="1:19" x14ac:dyDescent="0.2">
      <c r="A16">
        <v>15</v>
      </c>
      <c r="B16">
        <v>1</v>
      </c>
      <c r="C16">
        <v>2</v>
      </c>
      <c r="Q16">
        <v>6</v>
      </c>
      <c r="R16" s="19">
        <v>70</v>
      </c>
      <c r="S16" s="63">
        <f t="shared" si="0"/>
        <v>6.7961165048543687E-2</v>
      </c>
    </row>
    <row r="17" spans="1:19" x14ac:dyDescent="0.2">
      <c r="A17">
        <v>16</v>
      </c>
      <c r="B17">
        <v>0.5</v>
      </c>
      <c r="C17">
        <v>2</v>
      </c>
      <c r="R17">
        <f>SUM(R11:R16)</f>
        <v>1030</v>
      </c>
      <c r="S17">
        <v>980</v>
      </c>
    </row>
    <row r="18" spans="1:19" x14ac:dyDescent="0.2">
      <c r="B18">
        <f>SUM(B1:B17)</f>
        <v>69</v>
      </c>
      <c r="C18">
        <f>SUM(C1:C17)</f>
        <v>70</v>
      </c>
      <c r="G18" s="65"/>
    </row>
    <row r="19" spans="1:19" x14ac:dyDescent="0.2">
      <c r="O19" s="64">
        <f>P19*N3</f>
        <v>280</v>
      </c>
      <c r="P19" s="79">
        <v>0.4</v>
      </c>
      <c r="Q19" t="s">
        <v>83</v>
      </c>
    </row>
    <row r="20" spans="1:19" x14ac:dyDescent="0.2">
      <c r="O20" s="64">
        <f>P20*N3</f>
        <v>192.50000000000003</v>
      </c>
      <c r="P20" s="78">
        <v>0.27500000000000002</v>
      </c>
      <c r="Q20">
        <v>1</v>
      </c>
      <c r="R20">
        <v>290</v>
      </c>
      <c r="S20" s="94">
        <f>R20/$R$27</f>
        <v>0.27619047619047621</v>
      </c>
    </row>
    <row r="21" spans="1:19" x14ac:dyDescent="0.2">
      <c r="H21" s="65"/>
      <c r="L21" s="65"/>
      <c r="O21" s="64">
        <f>P21*N3</f>
        <v>140</v>
      </c>
      <c r="P21" s="79">
        <v>0.2</v>
      </c>
      <c r="Q21">
        <v>2</v>
      </c>
      <c r="R21">
        <v>240</v>
      </c>
      <c r="S21" s="94">
        <f t="shared" ref="S21:S26" si="1">R21/$R$27</f>
        <v>0.22857142857142856</v>
      </c>
    </row>
    <row r="22" spans="1:19" x14ac:dyDescent="0.2">
      <c r="I22" s="65"/>
      <c r="J22" s="65"/>
      <c r="K22" s="65"/>
      <c r="O22" s="64">
        <f>P22*N3</f>
        <v>87.5</v>
      </c>
      <c r="P22" s="78">
        <v>0.125</v>
      </c>
      <c r="Q22">
        <v>3</v>
      </c>
      <c r="R22">
        <v>180</v>
      </c>
      <c r="S22" s="94">
        <f t="shared" si="1"/>
        <v>0.17142857142857143</v>
      </c>
    </row>
    <row r="23" spans="1:19" x14ac:dyDescent="0.2">
      <c r="A23">
        <v>1</v>
      </c>
      <c r="B23" s="34" t="s">
        <v>18</v>
      </c>
      <c r="Q23">
        <v>4</v>
      </c>
      <c r="R23">
        <v>140</v>
      </c>
      <c r="S23" s="94">
        <f t="shared" si="1"/>
        <v>0.13333333333333333</v>
      </c>
    </row>
    <row r="24" spans="1:19" x14ac:dyDescent="0.2">
      <c r="A24">
        <v>2</v>
      </c>
      <c r="B24" s="34" t="s">
        <v>23</v>
      </c>
      <c r="Q24">
        <v>5</v>
      </c>
      <c r="R24">
        <v>100</v>
      </c>
      <c r="S24" s="94">
        <f t="shared" si="1"/>
        <v>9.5238095238095233E-2</v>
      </c>
    </row>
    <row r="25" spans="1:19" x14ac:dyDescent="0.2">
      <c r="A25">
        <v>3</v>
      </c>
      <c r="B25" s="34" t="s">
        <v>24</v>
      </c>
      <c r="O25" s="64">
        <v>280</v>
      </c>
      <c r="Q25">
        <v>6</v>
      </c>
      <c r="R25">
        <v>60</v>
      </c>
      <c r="S25" s="94">
        <f t="shared" si="1"/>
        <v>5.7142857142857141E-2</v>
      </c>
    </row>
    <row r="26" spans="1:19" x14ac:dyDescent="0.2">
      <c r="A26">
        <v>4</v>
      </c>
      <c r="B26" s="34" t="s">
        <v>22</v>
      </c>
      <c r="O26" s="64">
        <v>180</v>
      </c>
      <c r="Q26">
        <v>7</v>
      </c>
      <c r="R26">
        <v>40</v>
      </c>
      <c r="S26" s="94">
        <f t="shared" si="1"/>
        <v>3.8095238095238099E-2</v>
      </c>
    </row>
    <row r="27" spans="1:19" x14ac:dyDescent="0.2">
      <c r="A27">
        <v>5</v>
      </c>
      <c r="B27" s="34" t="s">
        <v>20</v>
      </c>
      <c r="O27" s="64">
        <v>120</v>
      </c>
      <c r="R27">
        <f>SUM(R20:R26)</f>
        <v>1050</v>
      </c>
    </row>
    <row r="28" spans="1:19" x14ac:dyDescent="0.2">
      <c r="A28">
        <v>6</v>
      </c>
      <c r="B28" s="34" t="s">
        <v>52</v>
      </c>
      <c r="O28" s="64">
        <v>70</v>
      </c>
    </row>
    <row r="29" spans="1:19" x14ac:dyDescent="0.2">
      <c r="A29">
        <v>7</v>
      </c>
      <c r="B29" s="34" t="s">
        <v>73</v>
      </c>
      <c r="O29" s="64">
        <f>SUM(O25:O28)</f>
        <v>650</v>
      </c>
    </row>
    <row r="30" spans="1:19" x14ac:dyDescent="0.2">
      <c r="A30">
        <v>8</v>
      </c>
      <c r="B30" s="34" t="s">
        <v>17</v>
      </c>
    </row>
    <row r="31" spans="1:19" x14ac:dyDescent="0.2">
      <c r="A31">
        <v>9</v>
      </c>
      <c r="B31" s="34" t="s">
        <v>21</v>
      </c>
    </row>
    <row r="32" spans="1:19" x14ac:dyDescent="0.2">
      <c r="A32">
        <v>10</v>
      </c>
      <c r="B32" s="34" t="s">
        <v>19</v>
      </c>
    </row>
    <row r="33" spans="1:2" x14ac:dyDescent="0.2">
      <c r="A33" s="80">
        <v>11</v>
      </c>
      <c r="B33" s="80" t="s">
        <v>74</v>
      </c>
    </row>
    <row r="34" spans="1:2" x14ac:dyDescent="0.2">
      <c r="A34" s="80">
        <v>12</v>
      </c>
      <c r="B34" s="80" t="s">
        <v>75</v>
      </c>
    </row>
    <row r="35" spans="1:2" x14ac:dyDescent="0.2">
      <c r="A35" s="80">
        <v>13</v>
      </c>
      <c r="B35" s="80" t="s">
        <v>90</v>
      </c>
    </row>
    <row r="36" spans="1:2" x14ac:dyDescent="0.2">
      <c r="A36" s="56">
        <v>14</v>
      </c>
    </row>
    <row r="37" spans="1:2" x14ac:dyDescent="0.2">
      <c r="A37" s="56">
        <v>15</v>
      </c>
      <c r="B37" s="56"/>
    </row>
    <row r="38" spans="1:2" x14ac:dyDescent="0.2">
      <c r="A38" s="56">
        <v>16</v>
      </c>
      <c r="B38" s="69"/>
    </row>
    <row r="43" spans="1:2" x14ac:dyDescent="0.2">
      <c r="B43" s="17" t="s">
        <v>84</v>
      </c>
    </row>
    <row r="44" spans="1:2" x14ac:dyDescent="0.2">
      <c r="B44" s="17"/>
    </row>
    <row r="45" spans="1:2" x14ac:dyDescent="0.2">
      <c r="B45" s="17"/>
    </row>
  </sheetData>
  <phoneticPr fontId="3" type="noConversion"/>
  <hyperlinks>
    <hyperlink ref="B43" r:id="rId1" xr:uid="{00000000-0004-0000-1B00-000000000000}"/>
  </hyperlinks>
  <pageMargins left="0.75" right="0.75" top="1" bottom="1" header="0.5" footer="0.5"/>
  <pageSetup orientation="portrait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55"/>
  <sheetViews>
    <sheetView zoomScale="90" workbookViewId="0">
      <selection activeCell="L28" sqref="L28"/>
    </sheetView>
  </sheetViews>
  <sheetFormatPr defaultColWidth="8.7109375" defaultRowHeight="12.75" x14ac:dyDescent="0.2"/>
  <cols>
    <col min="1" max="1" width="18.42578125" customWidth="1"/>
    <col min="3" max="13" width="8.7109375" customWidth="1"/>
    <col min="14" max="14" width="26.42578125" bestFit="1" customWidth="1"/>
  </cols>
  <sheetData>
    <row r="1" spans="1:14" ht="20.25" x14ac:dyDescent="0.3">
      <c r="A1" s="5" t="s">
        <v>10</v>
      </c>
      <c r="M1" s="4"/>
    </row>
    <row r="2" spans="1:14" ht="10.5" customHeight="1" x14ac:dyDescent="0.3">
      <c r="A2" s="5"/>
      <c r="M2" s="4"/>
    </row>
    <row r="3" spans="1:14" x14ac:dyDescent="0.2">
      <c r="A3" s="56" t="s">
        <v>50</v>
      </c>
      <c r="C3" s="60">
        <v>7</v>
      </c>
      <c r="D3" s="61">
        <v>10</v>
      </c>
      <c r="E3" s="61">
        <v>10</v>
      </c>
      <c r="F3" s="61">
        <v>10</v>
      </c>
      <c r="G3" s="61">
        <v>10</v>
      </c>
      <c r="H3" s="61">
        <v>10</v>
      </c>
      <c r="I3" s="61">
        <v>10</v>
      </c>
      <c r="J3" s="61">
        <v>9</v>
      </c>
      <c r="K3" s="61">
        <v>9</v>
      </c>
      <c r="L3" s="62">
        <v>10</v>
      </c>
      <c r="M3" s="4"/>
    </row>
    <row r="4" spans="1:14" x14ac:dyDescent="0.2">
      <c r="A4" s="56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x14ac:dyDescent="0.2"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/>
    </row>
    <row r="6" spans="1:14" x14ac:dyDescent="0.2">
      <c r="A6" s="213" t="s">
        <v>7</v>
      </c>
      <c r="B6" s="214"/>
      <c r="C6" s="16">
        <v>39469</v>
      </c>
      <c r="D6" s="16">
        <v>39476</v>
      </c>
      <c r="E6" s="16">
        <v>39483</v>
      </c>
      <c r="F6" s="16">
        <v>39490</v>
      </c>
      <c r="G6" s="16">
        <v>39497</v>
      </c>
      <c r="H6" s="16">
        <v>39504</v>
      </c>
      <c r="I6" s="16">
        <v>39511</v>
      </c>
      <c r="J6" s="16">
        <v>39518</v>
      </c>
      <c r="K6" s="16">
        <v>39525</v>
      </c>
      <c r="L6" s="16">
        <v>39532</v>
      </c>
      <c r="M6" s="7" t="s">
        <v>9</v>
      </c>
    </row>
    <row r="7" spans="1:14" x14ac:dyDescent="0.2">
      <c r="A7" s="215" t="s">
        <v>16</v>
      </c>
      <c r="B7" s="9" t="s">
        <v>4</v>
      </c>
      <c r="C7" s="37">
        <v>0</v>
      </c>
      <c r="D7" s="37">
        <v>5</v>
      </c>
      <c r="E7" s="37">
        <v>2</v>
      </c>
      <c r="F7" s="37">
        <v>3</v>
      </c>
      <c r="G7" s="37">
        <v>5</v>
      </c>
      <c r="H7" s="37">
        <v>4</v>
      </c>
      <c r="I7" s="37">
        <v>4</v>
      </c>
      <c r="J7" s="37">
        <v>3</v>
      </c>
      <c r="K7" s="37">
        <v>5</v>
      </c>
      <c r="L7" s="37">
        <v>10</v>
      </c>
      <c r="M7" s="14">
        <f>SUM(C8:L8)</f>
        <v>58</v>
      </c>
      <c r="N7" s="41" t="s">
        <v>46</v>
      </c>
    </row>
    <row r="8" spans="1:14" x14ac:dyDescent="0.2">
      <c r="A8" s="216"/>
      <c r="B8" s="11" t="s">
        <v>5</v>
      </c>
      <c r="C8" s="10">
        <v>0</v>
      </c>
      <c r="D8" s="10">
        <f t="shared" ref="D8:L8" si="0">IF(D7&gt;0,11-D7, "")</f>
        <v>6</v>
      </c>
      <c r="E8" s="10">
        <f t="shared" si="0"/>
        <v>9</v>
      </c>
      <c r="F8" s="10">
        <f t="shared" si="0"/>
        <v>8</v>
      </c>
      <c r="G8" s="10">
        <f t="shared" si="0"/>
        <v>6</v>
      </c>
      <c r="H8" s="10">
        <f t="shared" si="0"/>
        <v>7</v>
      </c>
      <c r="I8" s="10">
        <f t="shared" si="0"/>
        <v>7</v>
      </c>
      <c r="J8" s="10">
        <f t="shared" si="0"/>
        <v>8</v>
      </c>
      <c r="K8" s="10">
        <f t="shared" si="0"/>
        <v>6</v>
      </c>
      <c r="L8" s="10">
        <f t="shared" si="0"/>
        <v>1</v>
      </c>
      <c r="M8" s="25">
        <f>IF(COUNT(C8:L8) &gt; 2, SUM(C8:L8)-MIN(C8:L8)-SMALL(C8:L8,2), SUM(C8:L8))</f>
        <v>57</v>
      </c>
      <c r="N8" s="42" t="s">
        <v>57</v>
      </c>
    </row>
    <row r="9" spans="1:14" x14ac:dyDescent="0.2">
      <c r="A9" s="216"/>
      <c r="B9" s="11" t="s">
        <v>6</v>
      </c>
      <c r="C9" s="38" t="str">
        <f t="shared" ref="C9:L9" si="1">IF(C7=1,C$3*20*0.55,IF(C7=2,C$3*20*0.3,IF(C7=3,C$3*20*0.15,"")))</f>
        <v/>
      </c>
      <c r="D9" s="38" t="str">
        <f t="shared" si="1"/>
        <v/>
      </c>
      <c r="E9" s="38">
        <f t="shared" si="1"/>
        <v>60</v>
      </c>
      <c r="F9" s="38">
        <f t="shared" si="1"/>
        <v>30</v>
      </c>
      <c r="G9" s="38" t="str">
        <f t="shared" si="1"/>
        <v/>
      </c>
      <c r="H9" s="38" t="str">
        <f t="shared" si="1"/>
        <v/>
      </c>
      <c r="I9" s="38" t="str">
        <f t="shared" si="1"/>
        <v/>
      </c>
      <c r="J9" s="38">
        <v>30</v>
      </c>
      <c r="K9" s="38" t="str">
        <f t="shared" si="1"/>
        <v/>
      </c>
      <c r="L9" s="38" t="str">
        <f t="shared" si="1"/>
        <v/>
      </c>
      <c r="M9" s="26">
        <f>SUM(C9:L9)</f>
        <v>120</v>
      </c>
      <c r="N9" s="42" t="s">
        <v>48</v>
      </c>
    </row>
    <row r="10" spans="1:14" x14ac:dyDescent="0.2">
      <c r="A10" s="217"/>
      <c r="B10" s="13" t="s">
        <v>45</v>
      </c>
      <c r="C10" s="39" t="s">
        <v>53</v>
      </c>
      <c r="D10" s="39">
        <v>8</v>
      </c>
      <c r="E10" s="39">
        <v>5</v>
      </c>
      <c r="F10" s="39">
        <v>3</v>
      </c>
      <c r="G10" s="39">
        <v>3</v>
      </c>
      <c r="H10" s="39" t="s">
        <v>58</v>
      </c>
      <c r="I10" s="39" t="s">
        <v>56</v>
      </c>
      <c r="J10" s="39" t="s">
        <v>55</v>
      </c>
      <c r="K10" s="39" t="s">
        <v>44</v>
      </c>
      <c r="L10" s="39" t="s">
        <v>58</v>
      </c>
      <c r="M10" s="14">
        <f>IF(M8&gt;0, M8*50, "0")</f>
        <v>2850</v>
      </c>
      <c r="N10" s="43" t="s">
        <v>49</v>
      </c>
    </row>
    <row r="11" spans="1:14" ht="4.5" customHeight="1" x14ac:dyDescent="0.2">
      <c r="A11" s="47"/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50"/>
    </row>
    <row r="12" spans="1:14" x14ac:dyDescent="0.2">
      <c r="A12" s="218" t="s">
        <v>0</v>
      </c>
      <c r="B12" s="1" t="s">
        <v>4</v>
      </c>
      <c r="C12" s="57">
        <v>7</v>
      </c>
      <c r="D12" s="57">
        <v>10</v>
      </c>
      <c r="E12" s="57">
        <v>6</v>
      </c>
      <c r="F12" s="57">
        <v>1</v>
      </c>
      <c r="G12" s="57">
        <v>6</v>
      </c>
      <c r="H12" s="57">
        <v>1</v>
      </c>
      <c r="I12" s="57">
        <v>3</v>
      </c>
      <c r="J12" s="57">
        <v>9</v>
      </c>
      <c r="K12" s="57">
        <v>1</v>
      </c>
      <c r="L12" s="57">
        <v>1</v>
      </c>
      <c r="M12" s="15">
        <f>SUM(C13:L13)</f>
        <v>65</v>
      </c>
      <c r="N12" s="44" t="s">
        <v>46</v>
      </c>
    </row>
    <row r="13" spans="1:14" x14ac:dyDescent="0.2">
      <c r="A13" s="219"/>
      <c r="B13" s="2" t="s">
        <v>5</v>
      </c>
      <c r="C13" s="35">
        <f t="shared" ref="C13:L13" si="2">IF(C12&gt;0,11-C12, "")</f>
        <v>4</v>
      </c>
      <c r="D13" s="35">
        <f t="shared" si="2"/>
        <v>1</v>
      </c>
      <c r="E13" s="35">
        <f t="shared" si="2"/>
        <v>5</v>
      </c>
      <c r="F13" s="35">
        <f t="shared" si="2"/>
        <v>10</v>
      </c>
      <c r="G13" s="35">
        <f t="shared" si="2"/>
        <v>5</v>
      </c>
      <c r="H13" s="35">
        <f t="shared" si="2"/>
        <v>10</v>
      </c>
      <c r="I13" s="35">
        <f t="shared" si="2"/>
        <v>8</v>
      </c>
      <c r="J13" s="35">
        <f t="shared" si="2"/>
        <v>2</v>
      </c>
      <c r="K13" s="35">
        <f t="shared" si="2"/>
        <v>10</v>
      </c>
      <c r="L13" s="35">
        <f t="shared" si="2"/>
        <v>10</v>
      </c>
      <c r="M13" s="58">
        <f>IF(COUNT(C13:L13) &gt; 2, SUM(C13:L13)-MIN(C13:L13)-SMALL(C13:L13,2), SUM(C13:L13))</f>
        <v>62</v>
      </c>
      <c r="N13" s="45" t="s">
        <v>57</v>
      </c>
    </row>
    <row r="14" spans="1:14" x14ac:dyDescent="0.2">
      <c r="A14" s="219"/>
      <c r="B14" s="2" t="s">
        <v>6</v>
      </c>
      <c r="C14" s="59" t="str">
        <f t="shared" ref="C14:L14" si="3">IF(C12=1,C$3*20*0.55,IF(C12=2,C$3*20*0.3,IF(C12=3,C$3*20*0.15,"")))</f>
        <v/>
      </c>
      <c r="D14" s="59" t="str">
        <f t="shared" si="3"/>
        <v/>
      </c>
      <c r="E14" s="59" t="str">
        <f t="shared" si="3"/>
        <v/>
      </c>
      <c r="F14" s="59">
        <f t="shared" si="3"/>
        <v>110.00000000000001</v>
      </c>
      <c r="G14" s="59" t="str">
        <f t="shared" si="3"/>
        <v/>
      </c>
      <c r="H14" s="59">
        <f t="shared" si="3"/>
        <v>110.00000000000001</v>
      </c>
      <c r="I14" s="59">
        <f t="shared" si="3"/>
        <v>30</v>
      </c>
      <c r="J14" s="59" t="str">
        <f t="shared" si="3"/>
        <v/>
      </c>
      <c r="K14" s="59">
        <v>100</v>
      </c>
      <c r="L14" s="59">
        <f t="shared" si="3"/>
        <v>110.00000000000001</v>
      </c>
      <c r="M14" s="36">
        <f>SUM(C14:L14)</f>
        <v>460</v>
      </c>
      <c r="N14" s="45" t="s">
        <v>48</v>
      </c>
    </row>
    <row r="15" spans="1:14" x14ac:dyDescent="0.2">
      <c r="A15" s="220"/>
      <c r="B15" s="3" t="s">
        <v>45</v>
      </c>
      <c r="C15" s="40">
        <v>7</v>
      </c>
      <c r="D15" s="40">
        <v>9</v>
      </c>
      <c r="E15" s="40">
        <v>9</v>
      </c>
      <c r="F15" s="40" t="s">
        <v>56</v>
      </c>
      <c r="G15" s="40">
        <v>6</v>
      </c>
      <c r="H15" s="40" t="s">
        <v>58</v>
      </c>
      <c r="I15" s="40">
        <v>3</v>
      </c>
      <c r="J15" s="40">
        <v>6</v>
      </c>
      <c r="K15" s="40">
        <v>1</v>
      </c>
      <c r="L15" s="40">
        <v>1</v>
      </c>
      <c r="M15" s="15">
        <f>IF(M13&gt;0, M13*50, "0")</f>
        <v>3100</v>
      </c>
      <c r="N15" s="46" t="s">
        <v>49</v>
      </c>
    </row>
    <row r="16" spans="1:14" ht="4.5" customHeight="1" x14ac:dyDescent="0.2">
      <c r="A16" s="51"/>
      <c r="B16" s="52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4"/>
      <c r="N16" s="55"/>
    </row>
    <row r="17" spans="1:14" x14ac:dyDescent="0.2">
      <c r="A17" s="215" t="s">
        <v>11</v>
      </c>
      <c r="B17" s="9" t="s">
        <v>4</v>
      </c>
      <c r="C17" s="37">
        <v>2</v>
      </c>
      <c r="D17" s="37">
        <v>1</v>
      </c>
      <c r="E17" s="37">
        <v>5</v>
      </c>
      <c r="F17" s="37">
        <v>6</v>
      </c>
      <c r="G17" s="37">
        <v>1</v>
      </c>
      <c r="H17" s="37">
        <v>10</v>
      </c>
      <c r="I17" s="37">
        <v>7</v>
      </c>
      <c r="J17" s="37">
        <v>7</v>
      </c>
      <c r="K17" s="37">
        <v>6</v>
      </c>
      <c r="L17" s="37">
        <v>5</v>
      </c>
      <c r="M17" s="14">
        <f>SUM(C18:L18)</f>
        <v>60</v>
      </c>
      <c r="N17" s="41" t="s">
        <v>46</v>
      </c>
    </row>
    <row r="18" spans="1:14" x14ac:dyDescent="0.2">
      <c r="A18" s="216"/>
      <c r="B18" s="11" t="s">
        <v>5</v>
      </c>
      <c r="C18" s="37">
        <f t="shared" ref="C18:L18" si="4">IF(C17&gt;0,11-C17, "")</f>
        <v>9</v>
      </c>
      <c r="D18" s="37">
        <f t="shared" si="4"/>
        <v>10</v>
      </c>
      <c r="E18" s="37">
        <f t="shared" si="4"/>
        <v>6</v>
      </c>
      <c r="F18" s="37">
        <f t="shared" si="4"/>
        <v>5</v>
      </c>
      <c r="G18" s="37">
        <f t="shared" si="4"/>
        <v>10</v>
      </c>
      <c r="H18" s="37">
        <f t="shared" si="4"/>
        <v>1</v>
      </c>
      <c r="I18" s="37">
        <f t="shared" si="4"/>
        <v>4</v>
      </c>
      <c r="J18" s="37">
        <f t="shared" si="4"/>
        <v>4</v>
      </c>
      <c r="K18" s="37">
        <f t="shared" si="4"/>
        <v>5</v>
      </c>
      <c r="L18" s="37">
        <f t="shared" si="4"/>
        <v>6</v>
      </c>
      <c r="M18" s="14">
        <f>IF(COUNT(C18:L18) &gt; 2, SUM(C18:L18)-MIN(C18:L18)-SMALL(C18:L18,2), SUM(C18:L18))</f>
        <v>55</v>
      </c>
      <c r="N18" s="42" t="s">
        <v>57</v>
      </c>
    </row>
    <row r="19" spans="1:14" x14ac:dyDescent="0.2">
      <c r="A19" s="216"/>
      <c r="B19" s="11" t="s">
        <v>6</v>
      </c>
      <c r="C19" s="38">
        <v>45</v>
      </c>
      <c r="D19" s="38">
        <f t="shared" ref="D19:L19" si="5">IF(D17=1,D$3*20*0.55,IF(D17=2,D$3*20*0.3,IF(D17=3,D$3*20*0.15,"")))</f>
        <v>110.00000000000001</v>
      </c>
      <c r="E19" s="38" t="str">
        <f t="shared" si="5"/>
        <v/>
      </c>
      <c r="F19" s="38" t="str">
        <f t="shared" si="5"/>
        <v/>
      </c>
      <c r="G19" s="38">
        <f t="shared" si="5"/>
        <v>110.00000000000001</v>
      </c>
      <c r="H19" s="38" t="str">
        <f t="shared" si="5"/>
        <v/>
      </c>
      <c r="I19" s="38" t="str">
        <f t="shared" si="5"/>
        <v/>
      </c>
      <c r="J19" s="38" t="str">
        <f t="shared" si="5"/>
        <v/>
      </c>
      <c r="K19" s="38" t="str">
        <f t="shared" si="5"/>
        <v/>
      </c>
      <c r="L19" s="38" t="str">
        <f t="shared" si="5"/>
        <v/>
      </c>
      <c r="M19" s="26">
        <f>SUM(C19:L19)</f>
        <v>265</v>
      </c>
      <c r="N19" s="42" t="s">
        <v>48</v>
      </c>
    </row>
    <row r="20" spans="1:14" x14ac:dyDescent="0.2">
      <c r="A20" s="217"/>
      <c r="B20" s="13" t="s">
        <v>45</v>
      </c>
      <c r="C20" s="39">
        <v>2</v>
      </c>
      <c r="D20" s="39">
        <v>1</v>
      </c>
      <c r="E20" s="39" t="s">
        <v>55</v>
      </c>
      <c r="F20" s="39">
        <v>2</v>
      </c>
      <c r="G20" s="39">
        <v>1</v>
      </c>
      <c r="H20" s="39">
        <v>1</v>
      </c>
      <c r="I20" s="39">
        <v>2</v>
      </c>
      <c r="J20" s="39" t="s">
        <v>58</v>
      </c>
      <c r="K20" s="39" t="s">
        <v>56</v>
      </c>
      <c r="L20" s="39">
        <v>5</v>
      </c>
      <c r="M20" s="14">
        <f>IF(M18&gt;0, M18*50, "0")</f>
        <v>2750</v>
      </c>
      <c r="N20" s="43" t="s">
        <v>49</v>
      </c>
    </row>
    <row r="21" spans="1:14" ht="4.5" customHeight="1" x14ac:dyDescent="0.2">
      <c r="A21" s="51"/>
      <c r="B21" s="52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4"/>
      <c r="N21" s="55"/>
    </row>
    <row r="22" spans="1:14" x14ac:dyDescent="0.2">
      <c r="A22" s="218" t="s">
        <v>12</v>
      </c>
      <c r="B22" s="1" t="s">
        <v>4</v>
      </c>
      <c r="C22" s="57">
        <v>3</v>
      </c>
      <c r="D22" s="57">
        <v>9</v>
      </c>
      <c r="E22" s="57">
        <v>9</v>
      </c>
      <c r="F22" s="57">
        <v>7</v>
      </c>
      <c r="G22" s="57">
        <v>8</v>
      </c>
      <c r="H22" s="57">
        <v>7</v>
      </c>
      <c r="I22" s="57">
        <v>5</v>
      </c>
      <c r="J22" s="57">
        <v>6</v>
      </c>
      <c r="K22" s="57">
        <v>4</v>
      </c>
      <c r="L22" s="57">
        <v>7</v>
      </c>
      <c r="M22" s="15">
        <f>SUM(C23:L23)</f>
        <v>45</v>
      </c>
      <c r="N22" s="44" t="s">
        <v>46</v>
      </c>
    </row>
    <row r="23" spans="1:14" x14ac:dyDescent="0.2">
      <c r="A23" s="219"/>
      <c r="B23" s="2" t="s">
        <v>5</v>
      </c>
      <c r="C23" s="35">
        <f t="shared" ref="C23:L23" si="6">IF(C22&gt;0,11-C22, "")</f>
        <v>8</v>
      </c>
      <c r="D23" s="35">
        <f t="shared" si="6"/>
        <v>2</v>
      </c>
      <c r="E23" s="35">
        <f t="shared" si="6"/>
        <v>2</v>
      </c>
      <c r="F23" s="35">
        <f t="shared" si="6"/>
        <v>4</v>
      </c>
      <c r="G23" s="35">
        <f t="shared" si="6"/>
        <v>3</v>
      </c>
      <c r="H23" s="35">
        <f t="shared" si="6"/>
        <v>4</v>
      </c>
      <c r="I23" s="35">
        <f t="shared" si="6"/>
        <v>6</v>
      </c>
      <c r="J23" s="35">
        <f t="shared" si="6"/>
        <v>5</v>
      </c>
      <c r="K23" s="35">
        <f t="shared" si="6"/>
        <v>7</v>
      </c>
      <c r="L23" s="35">
        <f t="shared" si="6"/>
        <v>4</v>
      </c>
      <c r="M23" s="58">
        <f>IF(COUNT(C23:L23) &gt; 2, SUM(C23:L23)-MIN(C23:L23)-SMALL(C23:L23,2), SUM(C23:L23))</f>
        <v>41</v>
      </c>
      <c r="N23" s="45" t="s">
        <v>57</v>
      </c>
    </row>
    <row r="24" spans="1:14" x14ac:dyDescent="0.2">
      <c r="A24" s="219"/>
      <c r="B24" s="2" t="s">
        <v>6</v>
      </c>
      <c r="C24" s="59">
        <v>20</v>
      </c>
      <c r="D24" s="59" t="str">
        <f t="shared" ref="D24:L24" si="7">IF(D22=1,D$3*20*0.55,IF(D22=2,D$3*20*0.3,IF(D22=3,D$3*20*0.15,"")))</f>
        <v/>
      </c>
      <c r="E24" s="59" t="str">
        <f t="shared" si="7"/>
        <v/>
      </c>
      <c r="F24" s="59" t="str">
        <f t="shared" si="7"/>
        <v/>
      </c>
      <c r="G24" s="59" t="str">
        <f t="shared" si="7"/>
        <v/>
      </c>
      <c r="H24" s="59" t="str">
        <f t="shared" si="7"/>
        <v/>
      </c>
      <c r="I24" s="59" t="str">
        <f t="shared" si="7"/>
        <v/>
      </c>
      <c r="J24" s="59" t="str">
        <f t="shared" si="7"/>
        <v/>
      </c>
      <c r="K24" s="59" t="str">
        <f t="shared" si="7"/>
        <v/>
      </c>
      <c r="L24" s="59" t="str">
        <f t="shared" si="7"/>
        <v/>
      </c>
      <c r="M24" s="36">
        <f>SUM(C24:L24)</f>
        <v>20</v>
      </c>
      <c r="N24" s="45" t="s">
        <v>48</v>
      </c>
    </row>
    <row r="25" spans="1:14" x14ac:dyDescent="0.2">
      <c r="A25" s="220"/>
      <c r="B25" s="3" t="s">
        <v>45</v>
      </c>
      <c r="C25" s="40">
        <v>3</v>
      </c>
      <c r="D25" s="40">
        <v>5</v>
      </c>
      <c r="E25" s="40" t="s">
        <v>54</v>
      </c>
      <c r="F25" s="40">
        <v>8</v>
      </c>
      <c r="G25" s="40">
        <v>9</v>
      </c>
      <c r="H25" s="40">
        <v>10</v>
      </c>
      <c r="I25" s="40">
        <v>10</v>
      </c>
      <c r="J25" s="40">
        <v>10</v>
      </c>
      <c r="K25" s="40" t="s">
        <v>59</v>
      </c>
      <c r="L25" s="40">
        <v>9</v>
      </c>
      <c r="M25" s="15">
        <f>IF(M23&gt;0, M23*50, "0")</f>
        <v>2050</v>
      </c>
      <c r="N25" s="46" t="s">
        <v>49</v>
      </c>
    </row>
    <row r="26" spans="1:14" ht="4.5" customHeight="1" x14ac:dyDescent="0.2">
      <c r="A26" s="51"/>
      <c r="B26" s="52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4"/>
      <c r="N26" s="55"/>
    </row>
    <row r="27" spans="1:14" x14ac:dyDescent="0.2">
      <c r="A27" s="215" t="s">
        <v>3</v>
      </c>
      <c r="B27" s="9" t="s">
        <v>4</v>
      </c>
      <c r="C27" s="37">
        <v>0</v>
      </c>
      <c r="D27" s="37">
        <v>3</v>
      </c>
      <c r="E27" s="37">
        <v>10</v>
      </c>
      <c r="F27" s="37">
        <v>9</v>
      </c>
      <c r="G27" s="37">
        <v>2</v>
      </c>
      <c r="H27" s="37">
        <v>5</v>
      </c>
      <c r="I27" s="37">
        <v>1</v>
      </c>
      <c r="J27" s="37">
        <v>1</v>
      </c>
      <c r="K27" s="37">
        <v>7</v>
      </c>
      <c r="L27" s="37">
        <v>2</v>
      </c>
      <c r="M27" s="14">
        <f>SUM(C28:L28)</f>
        <v>59</v>
      </c>
      <c r="N27" s="41" t="s">
        <v>46</v>
      </c>
    </row>
    <row r="28" spans="1:14" x14ac:dyDescent="0.2">
      <c r="A28" s="216"/>
      <c r="B28" s="11" t="s">
        <v>5</v>
      </c>
      <c r="C28" s="10">
        <v>0</v>
      </c>
      <c r="D28" s="10">
        <f t="shared" ref="D28:L28" si="8">IF(D27&gt;0,11-D27, "")</f>
        <v>8</v>
      </c>
      <c r="E28" s="10">
        <f t="shared" si="8"/>
        <v>1</v>
      </c>
      <c r="F28" s="10">
        <f t="shared" si="8"/>
        <v>2</v>
      </c>
      <c r="G28" s="10">
        <f t="shared" si="8"/>
        <v>9</v>
      </c>
      <c r="H28" s="10">
        <f t="shared" si="8"/>
        <v>6</v>
      </c>
      <c r="I28" s="10">
        <f t="shared" si="8"/>
        <v>10</v>
      </c>
      <c r="J28" s="10">
        <f t="shared" si="8"/>
        <v>10</v>
      </c>
      <c r="K28" s="10">
        <f t="shared" si="8"/>
        <v>4</v>
      </c>
      <c r="L28" s="10">
        <f t="shared" si="8"/>
        <v>9</v>
      </c>
      <c r="M28" s="25">
        <f>IF(COUNT(C28:L28) &gt; 2, SUM(C28:L28)-MIN(C28:L28)-SMALL(C28:L28,2), SUM(C28:L28))</f>
        <v>58</v>
      </c>
      <c r="N28" s="42" t="s">
        <v>57</v>
      </c>
    </row>
    <row r="29" spans="1:14" x14ac:dyDescent="0.2">
      <c r="A29" s="216"/>
      <c r="B29" s="11" t="s">
        <v>6</v>
      </c>
      <c r="C29" s="38" t="str">
        <f t="shared" ref="C29:L29" si="9">IF(C27=1,C$3*20*0.55,IF(C27=2,C$3*20*0.3,IF(C27=3,C$3*20*0.15,"")))</f>
        <v/>
      </c>
      <c r="D29" s="38">
        <f t="shared" si="9"/>
        <v>30</v>
      </c>
      <c r="E29" s="38" t="str">
        <f t="shared" si="9"/>
        <v/>
      </c>
      <c r="F29" s="38" t="str">
        <f t="shared" si="9"/>
        <v/>
      </c>
      <c r="G29" s="38">
        <f t="shared" si="9"/>
        <v>60</v>
      </c>
      <c r="H29" s="38" t="str">
        <f t="shared" si="9"/>
        <v/>
      </c>
      <c r="I29" s="38">
        <f t="shared" si="9"/>
        <v>110.00000000000001</v>
      </c>
      <c r="J29" s="38">
        <v>100</v>
      </c>
      <c r="K29" s="38" t="str">
        <f t="shared" si="9"/>
        <v/>
      </c>
      <c r="L29" s="38">
        <f t="shared" si="9"/>
        <v>60</v>
      </c>
      <c r="M29" s="26">
        <f>SUM(C29:L29)</f>
        <v>360</v>
      </c>
      <c r="N29" s="42" t="s">
        <v>48</v>
      </c>
    </row>
    <row r="30" spans="1:14" x14ac:dyDescent="0.2">
      <c r="A30" s="217"/>
      <c r="B30" s="13" t="s">
        <v>45</v>
      </c>
      <c r="C30" s="39" t="s">
        <v>53</v>
      </c>
      <c r="D30" s="39" t="s">
        <v>54</v>
      </c>
      <c r="E30" s="39">
        <v>10</v>
      </c>
      <c r="F30" s="39">
        <v>10</v>
      </c>
      <c r="G30" s="39">
        <v>7</v>
      </c>
      <c r="H30" s="39">
        <v>7</v>
      </c>
      <c r="I30" s="39">
        <v>6</v>
      </c>
      <c r="J30" s="39" t="s">
        <v>55</v>
      </c>
      <c r="K30" s="39" t="s">
        <v>56</v>
      </c>
      <c r="L30" s="39">
        <v>2</v>
      </c>
      <c r="M30" s="14">
        <f>IF(M28&gt;0, M28*50, "0")</f>
        <v>2900</v>
      </c>
      <c r="N30" s="43" t="s">
        <v>49</v>
      </c>
    </row>
    <row r="31" spans="1:14" ht="4.5" customHeight="1" x14ac:dyDescent="0.2">
      <c r="A31" s="51"/>
      <c r="B31" s="52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4"/>
      <c r="N31" s="55"/>
    </row>
    <row r="32" spans="1:14" x14ac:dyDescent="0.2">
      <c r="A32" s="218" t="s">
        <v>1</v>
      </c>
      <c r="B32" s="1" t="s">
        <v>4</v>
      </c>
      <c r="C32" s="57">
        <v>5</v>
      </c>
      <c r="D32" s="57">
        <v>2</v>
      </c>
      <c r="E32" s="57">
        <v>8</v>
      </c>
      <c r="F32" s="57">
        <v>10</v>
      </c>
      <c r="G32" s="57">
        <v>9</v>
      </c>
      <c r="H32" s="57">
        <v>6</v>
      </c>
      <c r="I32" s="57">
        <v>8</v>
      </c>
      <c r="J32" s="57">
        <v>2</v>
      </c>
      <c r="K32" s="57">
        <v>2</v>
      </c>
      <c r="L32" s="57">
        <v>3</v>
      </c>
      <c r="M32" s="15">
        <f>SUM(C33:L33)</f>
        <v>55</v>
      </c>
      <c r="N32" s="44" t="s">
        <v>46</v>
      </c>
    </row>
    <row r="33" spans="1:14" x14ac:dyDescent="0.2">
      <c r="A33" s="219"/>
      <c r="B33" s="2" t="s">
        <v>5</v>
      </c>
      <c r="C33" s="57">
        <f t="shared" ref="C33:L33" si="10">IF(C32&gt;0,11-C32, "")</f>
        <v>6</v>
      </c>
      <c r="D33" s="57">
        <f t="shared" si="10"/>
        <v>9</v>
      </c>
      <c r="E33" s="57">
        <f t="shared" si="10"/>
        <v>3</v>
      </c>
      <c r="F33" s="57">
        <f t="shared" si="10"/>
        <v>1</v>
      </c>
      <c r="G33" s="57">
        <f t="shared" si="10"/>
        <v>2</v>
      </c>
      <c r="H33" s="57">
        <f t="shared" si="10"/>
        <v>5</v>
      </c>
      <c r="I33" s="57">
        <f t="shared" si="10"/>
        <v>3</v>
      </c>
      <c r="J33" s="57">
        <f t="shared" si="10"/>
        <v>9</v>
      </c>
      <c r="K33" s="57">
        <f t="shared" si="10"/>
        <v>9</v>
      </c>
      <c r="L33" s="57">
        <f t="shared" si="10"/>
        <v>8</v>
      </c>
      <c r="M33" s="15">
        <f>IF(COUNT(C33:L33) &gt; 2, SUM(C33:L33)-MIN(C33:L33)-SMALL(C33:L33,2), SUM(C33:L33))</f>
        <v>52</v>
      </c>
      <c r="N33" s="45" t="s">
        <v>57</v>
      </c>
    </row>
    <row r="34" spans="1:14" x14ac:dyDescent="0.2">
      <c r="A34" s="219"/>
      <c r="B34" s="2" t="s">
        <v>6</v>
      </c>
      <c r="C34" s="59" t="str">
        <f t="shared" ref="C34:L34" si="11">IF(C32=1,C$3*20*0.55,IF(C32=2,C$3*20*0.3,IF(C32=3,C$3*20*0.15,"")))</f>
        <v/>
      </c>
      <c r="D34" s="59">
        <f t="shared" si="11"/>
        <v>60</v>
      </c>
      <c r="E34" s="59" t="str">
        <f t="shared" si="11"/>
        <v/>
      </c>
      <c r="F34" s="59" t="str">
        <f t="shared" si="11"/>
        <v/>
      </c>
      <c r="G34" s="59" t="str">
        <f t="shared" si="11"/>
        <v/>
      </c>
      <c r="H34" s="59" t="str">
        <f t="shared" si="11"/>
        <v/>
      </c>
      <c r="I34" s="59" t="str">
        <f t="shared" si="11"/>
        <v/>
      </c>
      <c r="J34" s="59">
        <v>50</v>
      </c>
      <c r="K34" s="59">
        <v>50</v>
      </c>
      <c r="L34" s="59">
        <f t="shared" si="11"/>
        <v>30</v>
      </c>
      <c r="M34" s="36">
        <f>SUM(C34:L34)</f>
        <v>190</v>
      </c>
      <c r="N34" s="45" t="s">
        <v>48</v>
      </c>
    </row>
    <row r="35" spans="1:14" x14ac:dyDescent="0.2">
      <c r="A35" s="220"/>
      <c r="B35" s="3" t="s">
        <v>45</v>
      </c>
      <c r="C35" s="40">
        <v>5</v>
      </c>
      <c r="D35" s="40" t="s">
        <v>44</v>
      </c>
      <c r="E35" s="40">
        <v>4</v>
      </c>
      <c r="F35" s="40" t="s">
        <v>56</v>
      </c>
      <c r="G35" s="40">
        <v>8</v>
      </c>
      <c r="H35" s="40">
        <v>9</v>
      </c>
      <c r="I35" s="40">
        <v>9</v>
      </c>
      <c r="J35" s="40">
        <v>7</v>
      </c>
      <c r="K35" s="40">
        <v>7</v>
      </c>
      <c r="L35" s="40"/>
      <c r="M35" s="15">
        <f>IF(M33&gt;0, M33*50, "0")</f>
        <v>2600</v>
      </c>
      <c r="N35" s="46" t="s">
        <v>49</v>
      </c>
    </row>
    <row r="36" spans="1:14" ht="4.5" customHeight="1" x14ac:dyDescent="0.2">
      <c r="A36" s="51"/>
      <c r="B36" s="52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4"/>
      <c r="N36" s="55"/>
    </row>
    <row r="37" spans="1:14" x14ac:dyDescent="0.2">
      <c r="A37" s="215" t="s">
        <v>51</v>
      </c>
      <c r="B37" s="9" t="s">
        <v>4</v>
      </c>
      <c r="C37" s="37">
        <v>1</v>
      </c>
      <c r="D37" s="37">
        <v>6</v>
      </c>
      <c r="E37" s="37">
        <v>1</v>
      </c>
      <c r="F37" s="37">
        <v>4</v>
      </c>
      <c r="G37" s="37">
        <v>10</v>
      </c>
      <c r="H37" s="37">
        <v>8</v>
      </c>
      <c r="I37" s="37">
        <v>2</v>
      </c>
      <c r="J37" s="37">
        <v>8</v>
      </c>
      <c r="K37" s="37">
        <v>9</v>
      </c>
      <c r="L37" s="37">
        <v>8</v>
      </c>
      <c r="M37" s="14">
        <f>SUM(C38:L38)</f>
        <v>53</v>
      </c>
      <c r="N37" s="41" t="s">
        <v>46</v>
      </c>
    </row>
    <row r="38" spans="1:14" x14ac:dyDescent="0.2">
      <c r="A38" s="216"/>
      <c r="B38" s="11" t="s">
        <v>5</v>
      </c>
      <c r="C38" s="37">
        <f t="shared" ref="C38:L38" si="12">IF(C37&gt;0,11-C37, "")</f>
        <v>10</v>
      </c>
      <c r="D38" s="37">
        <f t="shared" si="12"/>
        <v>5</v>
      </c>
      <c r="E38" s="37">
        <f t="shared" si="12"/>
        <v>10</v>
      </c>
      <c r="F38" s="37">
        <f t="shared" si="12"/>
        <v>7</v>
      </c>
      <c r="G38" s="37">
        <f t="shared" si="12"/>
        <v>1</v>
      </c>
      <c r="H38" s="37">
        <f t="shared" si="12"/>
        <v>3</v>
      </c>
      <c r="I38" s="37">
        <f t="shared" si="12"/>
        <v>9</v>
      </c>
      <c r="J38" s="37">
        <f t="shared" si="12"/>
        <v>3</v>
      </c>
      <c r="K38" s="37">
        <f t="shared" si="12"/>
        <v>2</v>
      </c>
      <c r="L38" s="37">
        <f t="shared" si="12"/>
        <v>3</v>
      </c>
      <c r="M38" s="14">
        <f>IF(COUNT(C38:L38) &gt; 2, SUM(C38:L38)-MIN(C38:L38)-SMALL(C38:L38,2), SUM(C38:L38))</f>
        <v>50</v>
      </c>
      <c r="N38" s="42" t="s">
        <v>57</v>
      </c>
    </row>
    <row r="39" spans="1:14" x14ac:dyDescent="0.2">
      <c r="A39" s="216"/>
      <c r="B39" s="11" t="s">
        <v>6</v>
      </c>
      <c r="C39" s="38">
        <v>75</v>
      </c>
      <c r="D39" s="38" t="str">
        <f t="shared" ref="D39:L39" si="13">IF(D37=1,D$3*20*0.55,IF(D37=2,D$3*20*0.3,IF(D37=3,D$3*20*0.15,"")))</f>
        <v/>
      </c>
      <c r="E39" s="38">
        <f t="shared" si="13"/>
        <v>110.00000000000001</v>
      </c>
      <c r="F39" s="38" t="str">
        <f t="shared" si="13"/>
        <v/>
      </c>
      <c r="G39" s="38" t="str">
        <f t="shared" si="13"/>
        <v/>
      </c>
      <c r="H39" s="38" t="str">
        <f t="shared" si="13"/>
        <v/>
      </c>
      <c r="I39" s="38">
        <f t="shared" si="13"/>
        <v>60</v>
      </c>
      <c r="J39" s="38" t="str">
        <f t="shared" si="13"/>
        <v/>
      </c>
      <c r="K39" s="38" t="str">
        <f t="shared" si="13"/>
        <v/>
      </c>
      <c r="L39" s="38" t="str">
        <f t="shared" si="13"/>
        <v/>
      </c>
      <c r="M39" s="26">
        <f>SUM(C39:L39)</f>
        <v>245</v>
      </c>
      <c r="N39" s="42" t="s">
        <v>48</v>
      </c>
    </row>
    <row r="40" spans="1:14" x14ac:dyDescent="0.2">
      <c r="A40" s="217"/>
      <c r="B40" s="13" t="s">
        <v>45</v>
      </c>
      <c r="C40" s="39">
        <v>1</v>
      </c>
      <c r="D40" s="39" t="s">
        <v>44</v>
      </c>
      <c r="E40" s="39" t="s">
        <v>55</v>
      </c>
      <c r="F40" s="39">
        <v>1</v>
      </c>
      <c r="G40" s="39">
        <v>2</v>
      </c>
      <c r="H40" s="39">
        <v>2</v>
      </c>
      <c r="I40" s="39">
        <v>1</v>
      </c>
      <c r="J40" s="39" t="s">
        <v>58</v>
      </c>
      <c r="K40" s="39">
        <v>6</v>
      </c>
      <c r="L40" s="39">
        <v>7</v>
      </c>
      <c r="M40" s="14">
        <f>IF(M38&gt;0, M38*50, "0")</f>
        <v>2500</v>
      </c>
      <c r="N40" s="43" t="s">
        <v>49</v>
      </c>
    </row>
    <row r="41" spans="1:14" ht="4.5" customHeight="1" x14ac:dyDescent="0.2">
      <c r="A41" s="51"/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4"/>
      <c r="N41" s="55"/>
    </row>
    <row r="42" spans="1:14" x14ac:dyDescent="0.2">
      <c r="A42" s="218" t="s">
        <v>13</v>
      </c>
      <c r="B42" s="1" t="s">
        <v>4</v>
      </c>
      <c r="C42" s="57">
        <v>4</v>
      </c>
      <c r="D42" s="57">
        <v>4</v>
      </c>
      <c r="E42" s="57">
        <v>3</v>
      </c>
      <c r="F42" s="57">
        <v>5</v>
      </c>
      <c r="G42" s="57">
        <v>4</v>
      </c>
      <c r="H42" s="57">
        <v>3</v>
      </c>
      <c r="I42" s="57">
        <v>6</v>
      </c>
      <c r="J42" s="57">
        <v>5</v>
      </c>
      <c r="K42" s="57">
        <v>3</v>
      </c>
      <c r="L42" s="57">
        <v>9</v>
      </c>
      <c r="M42" s="15">
        <f>SUM(C43:L43)</f>
        <v>64</v>
      </c>
      <c r="N42" s="44" t="s">
        <v>46</v>
      </c>
    </row>
    <row r="43" spans="1:14" x14ac:dyDescent="0.2">
      <c r="A43" s="219"/>
      <c r="B43" s="2" t="s">
        <v>5</v>
      </c>
      <c r="C43" s="35">
        <f t="shared" ref="C43:L43" si="14">IF(C42&gt;0,11-C42, "")</f>
        <v>7</v>
      </c>
      <c r="D43" s="35">
        <f t="shared" si="14"/>
        <v>7</v>
      </c>
      <c r="E43" s="35">
        <f t="shared" si="14"/>
        <v>8</v>
      </c>
      <c r="F43" s="35">
        <f t="shared" si="14"/>
        <v>6</v>
      </c>
      <c r="G43" s="35">
        <f t="shared" si="14"/>
        <v>7</v>
      </c>
      <c r="H43" s="35">
        <f t="shared" si="14"/>
        <v>8</v>
      </c>
      <c r="I43" s="35">
        <f t="shared" si="14"/>
        <v>5</v>
      </c>
      <c r="J43" s="35">
        <f t="shared" si="14"/>
        <v>6</v>
      </c>
      <c r="K43" s="35">
        <f t="shared" si="14"/>
        <v>8</v>
      </c>
      <c r="L43" s="35">
        <f t="shared" si="14"/>
        <v>2</v>
      </c>
      <c r="M43" s="58">
        <f>IF(COUNT(C43:L43) &gt; 2, SUM(C43:L43)-MIN(C43:L43)-SMALL(C43:L43,2), SUM(C43:L43))</f>
        <v>57</v>
      </c>
      <c r="N43" s="45" t="s">
        <v>57</v>
      </c>
    </row>
    <row r="44" spans="1:14" x14ac:dyDescent="0.2">
      <c r="A44" s="219"/>
      <c r="B44" s="2" t="s">
        <v>6</v>
      </c>
      <c r="C44" s="59" t="str">
        <f t="shared" ref="C44:L44" si="15">IF(C42=1,C$3*20*0.55,IF(C42=2,C$3*20*0.3,IF(C42=3,C$3*20*0.15,"")))</f>
        <v/>
      </c>
      <c r="D44" s="59" t="str">
        <f t="shared" si="15"/>
        <v/>
      </c>
      <c r="E44" s="59">
        <f t="shared" si="15"/>
        <v>30</v>
      </c>
      <c r="F44" s="59" t="str">
        <f t="shared" si="15"/>
        <v/>
      </c>
      <c r="G44" s="59" t="str">
        <f t="shared" si="15"/>
        <v/>
      </c>
      <c r="H44" s="59">
        <f t="shared" si="15"/>
        <v>30</v>
      </c>
      <c r="I44" s="59" t="str">
        <f>IF(I42=1,I$3*20*0.55,IF(I42=2,I$3*20*0.3,IF(I42=3,I$3*20*0.15,"")))</f>
        <v/>
      </c>
      <c r="J44" s="59" t="str">
        <f t="shared" si="15"/>
        <v/>
      </c>
      <c r="K44" s="59">
        <v>30</v>
      </c>
      <c r="L44" s="59" t="str">
        <f t="shared" si="15"/>
        <v/>
      </c>
      <c r="M44" s="36">
        <f>SUM(C44:L44)</f>
        <v>90</v>
      </c>
      <c r="N44" s="45" t="s">
        <v>48</v>
      </c>
    </row>
    <row r="45" spans="1:14" x14ac:dyDescent="0.2">
      <c r="A45" s="220"/>
      <c r="B45" s="3" t="s">
        <v>45</v>
      </c>
      <c r="C45" s="40">
        <v>4</v>
      </c>
      <c r="D45" s="40">
        <v>4</v>
      </c>
      <c r="E45" s="40">
        <v>3</v>
      </c>
      <c r="F45" s="40" t="s">
        <v>56</v>
      </c>
      <c r="G45" s="40" t="s">
        <v>56</v>
      </c>
      <c r="H45" s="40" t="s">
        <v>58</v>
      </c>
      <c r="I45" s="40" t="s">
        <v>56</v>
      </c>
      <c r="J45" s="40">
        <v>5</v>
      </c>
      <c r="K45" s="40" t="s">
        <v>44</v>
      </c>
      <c r="L45" s="40" t="s">
        <v>58</v>
      </c>
      <c r="M45" s="15">
        <f>IF(M43&gt;0, M43*50, "0")</f>
        <v>2850</v>
      </c>
      <c r="N45" s="46" t="s">
        <v>49</v>
      </c>
    </row>
    <row r="46" spans="1:14" ht="4.5" customHeight="1" x14ac:dyDescent="0.2">
      <c r="A46" s="51"/>
      <c r="B46" s="52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4"/>
      <c r="N46" s="55"/>
    </row>
    <row r="47" spans="1:14" x14ac:dyDescent="0.2">
      <c r="A47" s="215" t="s">
        <v>2</v>
      </c>
      <c r="B47" s="9" t="s">
        <v>4</v>
      </c>
      <c r="C47" s="37">
        <v>0</v>
      </c>
      <c r="D47" s="37">
        <v>7</v>
      </c>
      <c r="E47" s="37">
        <v>4</v>
      </c>
      <c r="F47" s="37">
        <v>8</v>
      </c>
      <c r="G47" s="37">
        <v>7</v>
      </c>
      <c r="H47" s="37">
        <v>2</v>
      </c>
      <c r="I47" s="37">
        <v>9</v>
      </c>
      <c r="J47" s="37">
        <v>4</v>
      </c>
      <c r="K47" s="37">
        <v>8</v>
      </c>
      <c r="L47" s="37">
        <v>4</v>
      </c>
      <c r="M47" s="14">
        <f>SUM(C48:L48)</f>
        <v>46</v>
      </c>
      <c r="N47" s="41" t="s">
        <v>46</v>
      </c>
    </row>
    <row r="48" spans="1:14" x14ac:dyDescent="0.2">
      <c r="A48" s="216"/>
      <c r="B48" s="11" t="s">
        <v>5</v>
      </c>
      <c r="C48" s="37">
        <v>0</v>
      </c>
      <c r="D48" s="37">
        <f t="shared" ref="D48:L48" si="16">IF(D47&gt;0,11-D47, "")</f>
        <v>4</v>
      </c>
      <c r="E48" s="37">
        <f t="shared" si="16"/>
        <v>7</v>
      </c>
      <c r="F48" s="37">
        <f t="shared" si="16"/>
        <v>3</v>
      </c>
      <c r="G48" s="37">
        <f t="shared" si="16"/>
        <v>4</v>
      </c>
      <c r="H48" s="37">
        <f t="shared" si="16"/>
        <v>9</v>
      </c>
      <c r="I48" s="37">
        <f t="shared" si="16"/>
        <v>2</v>
      </c>
      <c r="J48" s="37">
        <f t="shared" si="16"/>
        <v>7</v>
      </c>
      <c r="K48" s="37">
        <f t="shared" si="16"/>
        <v>3</v>
      </c>
      <c r="L48" s="37">
        <f t="shared" si="16"/>
        <v>7</v>
      </c>
      <c r="M48" s="14">
        <f>IF(COUNT(C48:L48) &gt; 2, SUM(C48:L48)-MIN(C48:L48)-SMALL(C48:L48,2), SUM(C48:L48))</f>
        <v>44</v>
      </c>
      <c r="N48" s="42" t="s">
        <v>57</v>
      </c>
    </row>
    <row r="49" spans="1:14" x14ac:dyDescent="0.2">
      <c r="A49" s="216"/>
      <c r="B49" s="11" t="s">
        <v>6</v>
      </c>
      <c r="C49" s="38" t="str">
        <f t="shared" ref="C49:L49" si="17">IF(C47=1,C$3*20*0.55,IF(C47=2,C$3*20*0.3,IF(C47=3,C$3*20*0.15,"")))</f>
        <v/>
      </c>
      <c r="D49" s="38" t="str">
        <f t="shared" si="17"/>
        <v/>
      </c>
      <c r="E49" s="38" t="str">
        <f t="shared" si="17"/>
        <v/>
      </c>
      <c r="F49" s="38" t="str">
        <f t="shared" si="17"/>
        <v/>
      </c>
      <c r="G49" s="38" t="str">
        <f t="shared" si="17"/>
        <v/>
      </c>
      <c r="H49" s="38">
        <f t="shared" si="17"/>
        <v>60</v>
      </c>
      <c r="I49" s="38" t="str">
        <f t="shared" si="17"/>
        <v/>
      </c>
      <c r="J49" s="38" t="str">
        <f t="shared" si="17"/>
        <v/>
      </c>
      <c r="K49" s="38" t="str">
        <f t="shared" si="17"/>
        <v/>
      </c>
      <c r="L49" s="38" t="str">
        <f t="shared" si="17"/>
        <v/>
      </c>
      <c r="M49" s="26">
        <f>SUM(C49:L49)</f>
        <v>60</v>
      </c>
      <c r="N49" s="42" t="s">
        <v>48</v>
      </c>
    </row>
    <row r="50" spans="1:14" x14ac:dyDescent="0.2">
      <c r="A50" s="217"/>
      <c r="B50" s="13" t="s">
        <v>45</v>
      </c>
      <c r="C50" s="39" t="s">
        <v>53</v>
      </c>
      <c r="D50" s="39">
        <v>10</v>
      </c>
      <c r="E50" s="39">
        <v>8</v>
      </c>
      <c r="F50" s="39">
        <v>9</v>
      </c>
      <c r="G50" s="39">
        <v>10</v>
      </c>
      <c r="H50" s="39">
        <v>8</v>
      </c>
      <c r="I50" s="39">
        <v>8</v>
      </c>
      <c r="J50" s="39">
        <v>8</v>
      </c>
      <c r="K50" s="39" t="s">
        <v>59</v>
      </c>
      <c r="L50" s="39">
        <v>8</v>
      </c>
      <c r="M50" s="14">
        <f>IF(M48&gt;0, M48*50, "0")</f>
        <v>2200</v>
      </c>
      <c r="N50" s="43" t="s">
        <v>49</v>
      </c>
    </row>
    <row r="51" spans="1:14" ht="4.5" customHeight="1" x14ac:dyDescent="0.2">
      <c r="A51" s="51"/>
      <c r="B51" s="52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4"/>
      <c r="N51" s="55"/>
    </row>
    <row r="52" spans="1:14" x14ac:dyDescent="0.2">
      <c r="A52" s="218" t="s">
        <v>14</v>
      </c>
      <c r="B52" s="1" t="s">
        <v>4</v>
      </c>
      <c r="C52" s="57">
        <v>6</v>
      </c>
      <c r="D52" s="57">
        <v>8</v>
      </c>
      <c r="E52" s="57">
        <v>7</v>
      </c>
      <c r="F52" s="57">
        <v>2</v>
      </c>
      <c r="G52" s="57">
        <v>3</v>
      </c>
      <c r="H52" s="57">
        <v>9</v>
      </c>
      <c r="I52" s="57">
        <v>10</v>
      </c>
      <c r="J52" s="57">
        <v>0</v>
      </c>
      <c r="K52" s="57">
        <v>0</v>
      </c>
      <c r="L52" s="57">
        <v>6</v>
      </c>
      <c r="M52" s="15">
        <f>SUM(C53:L53)</f>
        <v>37</v>
      </c>
      <c r="N52" s="44" t="s">
        <v>46</v>
      </c>
    </row>
    <row r="53" spans="1:14" x14ac:dyDescent="0.2">
      <c r="A53" s="219"/>
      <c r="B53" s="2" t="s">
        <v>5</v>
      </c>
      <c r="C53" s="57">
        <f t="shared" ref="C53:L53" si="18">IF(C52&gt;0,11-C52, "")</f>
        <v>5</v>
      </c>
      <c r="D53" s="57">
        <f t="shared" si="18"/>
        <v>3</v>
      </c>
      <c r="E53" s="57">
        <f t="shared" si="18"/>
        <v>4</v>
      </c>
      <c r="F53" s="57">
        <f t="shared" si="18"/>
        <v>9</v>
      </c>
      <c r="G53" s="57">
        <f t="shared" si="18"/>
        <v>8</v>
      </c>
      <c r="H53" s="57">
        <f t="shared" si="18"/>
        <v>2</v>
      </c>
      <c r="I53" s="57">
        <f t="shared" si="18"/>
        <v>1</v>
      </c>
      <c r="J53" s="57">
        <v>0</v>
      </c>
      <c r="K53" s="57">
        <v>0</v>
      </c>
      <c r="L53" s="57">
        <f t="shared" si="18"/>
        <v>5</v>
      </c>
      <c r="M53" s="15">
        <f>IF(COUNT(C53:L53) &gt; 2, SUM(C53:L53)-MIN(C53:L53)-SMALL(C53:L53,2), SUM(C53:L53))</f>
        <v>37</v>
      </c>
      <c r="N53" s="45" t="s">
        <v>57</v>
      </c>
    </row>
    <row r="54" spans="1:14" x14ac:dyDescent="0.2">
      <c r="A54" s="219"/>
      <c r="B54" s="2" t="s">
        <v>6</v>
      </c>
      <c r="C54" s="59" t="str">
        <f t="shared" ref="C54:L54" si="19">IF(C52=1,C$3*20*0.55,IF(C52=2,C$3*20*0.3,IF(C52=3,C$3*20*0.15,"")))</f>
        <v/>
      </c>
      <c r="D54" s="59" t="str">
        <f t="shared" si="19"/>
        <v/>
      </c>
      <c r="E54" s="59" t="str">
        <f t="shared" si="19"/>
        <v/>
      </c>
      <c r="F54" s="59">
        <f t="shared" si="19"/>
        <v>60</v>
      </c>
      <c r="G54" s="59">
        <f t="shared" si="19"/>
        <v>30</v>
      </c>
      <c r="H54" s="59" t="str">
        <f t="shared" si="19"/>
        <v/>
      </c>
      <c r="I54" s="59" t="str">
        <f t="shared" si="19"/>
        <v/>
      </c>
      <c r="J54" s="59" t="str">
        <f t="shared" si="19"/>
        <v/>
      </c>
      <c r="K54" s="59" t="str">
        <f t="shared" si="19"/>
        <v/>
      </c>
      <c r="L54" s="59" t="str">
        <f t="shared" si="19"/>
        <v/>
      </c>
      <c r="M54" s="36">
        <f>SUM(C54:L54)</f>
        <v>90</v>
      </c>
      <c r="N54" s="45" t="s">
        <v>48</v>
      </c>
    </row>
    <row r="55" spans="1:14" x14ac:dyDescent="0.2">
      <c r="A55" s="220"/>
      <c r="B55" s="3" t="s">
        <v>45</v>
      </c>
      <c r="C55" s="40">
        <v>6</v>
      </c>
      <c r="D55" s="40" t="s">
        <v>54</v>
      </c>
      <c r="E55" s="40" t="s">
        <v>54</v>
      </c>
      <c r="F55" s="40">
        <v>7</v>
      </c>
      <c r="G55" s="40" t="s">
        <v>56</v>
      </c>
      <c r="H55" s="40">
        <v>6</v>
      </c>
      <c r="I55" s="40">
        <v>7</v>
      </c>
      <c r="J55" s="40">
        <v>9</v>
      </c>
      <c r="K55" s="40">
        <v>10</v>
      </c>
      <c r="L55" s="40">
        <v>10</v>
      </c>
      <c r="M55" s="15">
        <f>IF(M53&gt;0, M53*50, "0")</f>
        <v>1850</v>
      </c>
      <c r="N55" s="46" t="s">
        <v>49</v>
      </c>
    </row>
  </sheetData>
  <mergeCells count="11">
    <mergeCell ref="A6:B6"/>
    <mergeCell ref="A7:A10"/>
    <mergeCell ref="A12:A15"/>
    <mergeCell ref="A17:A20"/>
    <mergeCell ref="A52:A55"/>
    <mergeCell ref="A22:A25"/>
    <mergeCell ref="A27:A30"/>
    <mergeCell ref="A32:A35"/>
    <mergeCell ref="A37:A40"/>
    <mergeCell ref="A47:A50"/>
    <mergeCell ref="A42:A45"/>
  </mergeCells>
  <phoneticPr fontId="0" type="noConversion"/>
  <pageMargins left="0.5" right="0.5" top="0.5" bottom="0.5" header="0.5" footer="0.5"/>
  <pageSetup scale="86" orientation="landscape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E20"/>
  <sheetViews>
    <sheetView workbookViewId="0">
      <selection activeCell="D2" sqref="D2:E20"/>
    </sheetView>
  </sheetViews>
  <sheetFormatPr defaultRowHeight="12.75" x14ac:dyDescent="0.2"/>
  <cols>
    <col min="5" max="5" width="10.140625" bestFit="1" customWidth="1"/>
  </cols>
  <sheetData>
    <row r="1" spans="1:5" x14ac:dyDescent="0.2">
      <c r="A1" s="149"/>
      <c r="B1" t="s">
        <v>9</v>
      </c>
    </row>
    <row r="2" spans="1:5" x14ac:dyDescent="0.2">
      <c r="A2" t="s">
        <v>140</v>
      </c>
      <c r="B2">
        <v>2900</v>
      </c>
      <c r="D2" t="s">
        <v>27</v>
      </c>
      <c r="E2" t="s">
        <v>165</v>
      </c>
    </row>
    <row r="3" spans="1:5" x14ac:dyDescent="0.2">
      <c r="A3" t="s">
        <v>146</v>
      </c>
      <c r="B3">
        <v>3850</v>
      </c>
      <c r="D3" t="s">
        <v>148</v>
      </c>
      <c r="E3">
        <v>11600</v>
      </c>
    </row>
    <row r="4" spans="1:5" x14ac:dyDescent="0.2">
      <c r="A4" t="s">
        <v>18</v>
      </c>
      <c r="B4">
        <v>2800</v>
      </c>
      <c r="D4" t="s">
        <v>142</v>
      </c>
      <c r="E4">
        <v>10800</v>
      </c>
    </row>
    <row r="5" spans="1:5" x14ac:dyDescent="0.2">
      <c r="A5" t="s">
        <v>23</v>
      </c>
      <c r="B5">
        <v>3800</v>
      </c>
      <c r="D5" t="s">
        <v>140</v>
      </c>
      <c r="E5">
        <v>10300</v>
      </c>
    </row>
    <row r="6" spans="1:5" x14ac:dyDescent="0.2">
      <c r="A6" t="s">
        <v>24</v>
      </c>
      <c r="B6">
        <v>4000</v>
      </c>
      <c r="D6" t="s">
        <v>90</v>
      </c>
      <c r="E6">
        <v>10200</v>
      </c>
    </row>
    <row r="7" spans="1:5" x14ac:dyDescent="0.2">
      <c r="A7" t="s">
        <v>141</v>
      </c>
      <c r="B7">
        <v>3000</v>
      </c>
      <c r="D7" t="s">
        <v>17</v>
      </c>
      <c r="E7">
        <v>10200</v>
      </c>
    </row>
    <row r="8" spans="1:5" x14ac:dyDescent="0.2">
      <c r="A8" t="s">
        <v>145</v>
      </c>
      <c r="B8">
        <v>3900</v>
      </c>
      <c r="D8" t="s">
        <v>19</v>
      </c>
      <c r="E8">
        <v>9900</v>
      </c>
    </row>
    <row r="9" spans="1:5" x14ac:dyDescent="0.2">
      <c r="A9" t="s">
        <v>142</v>
      </c>
      <c r="B9">
        <v>4200</v>
      </c>
      <c r="D9" t="s">
        <v>151</v>
      </c>
      <c r="E9">
        <v>9600</v>
      </c>
    </row>
    <row r="10" spans="1:5" x14ac:dyDescent="0.2">
      <c r="A10" t="s">
        <v>52</v>
      </c>
      <c r="B10">
        <v>3700</v>
      </c>
      <c r="D10" t="s">
        <v>150</v>
      </c>
      <c r="E10">
        <v>9500</v>
      </c>
    </row>
    <row r="11" spans="1:5" x14ac:dyDescent="0.2">
      <c r="A11" t="s">
        <v>121</v>
      </c>
      <c r="B11">
        <v>4400</v>
      </c>
      <c r="D11" t="s">
        <v>158</v>
      </c>
      <c r="E11">
        <v>8600</v>
      </c>
    </row>
    <row r="12" spans="1:5" x14ac:dyDescent="0.2">
      <c r="A12" t="s">
        <v>122</v>
      </c>
      <c r="B12">
        <v>4000</v>
      </c>
      <c r="D12" t="s">
        <v>22</v>
      </c>
      <c r="E12">
        <v>7900</v>
      </c>
    </row>
    <row r="13" spans="1:5" x14ac:dyDescent="0.2">
      <c r="A13" t="s">
        <v>128</v>
      </c>
      <c r="B13">
        <v>3500</v>
      </c>
      <c r="D13" t="s">
        <v>159</v>
      </c>
      <c r="E13">
        <v>7700</v>
      </c>
    </row>
    <row r="14" spans="1:5" x14ac:dyDescent="0.2">
      <c r="A14" t="s">
        <v>17</v>
      </c>
      <c r="B14">
        <v>4150</v>
      </c>
      <c r="D14" t="s">
        <v>157</v>
      </c>
      <c r="E14">
        <v>7500</v>
      </c>
    </row>
    <row r="15" spans="1:5" x14ac:dyDescent="0.2">
      <c r="A15" t="s">
        <v>110</v>
      </c>
      <c r="B15">
        <v>4000</v>
      </c>
      <c r="D15" t="s">
        <v>149</v>
      </c>
      <c r="E15">
        <v>7100</v>
      </c>
    </row>
    <row r="16" spans="1:5" x14ac:dyDescent="0.2">
      <c r="A16" t="s">
        <v>19</v>
      </c>
      <c r="B16">
        <v>3500</v>
      </c>
      <c r="D16" t="s">
        <v>108</v>
      </c>
      <c r="E16">
        <v>7100</v>
      </c>
    </row>
    <row r="17" spans="4:5" x14ac:dyDescent="0.2">
      <c r="D17" t="s">
        <v>161</v>
      </c>
      <c r="E17">
        <v>6600</v>
      </c>
    </row>
    <row r="18" spans="4:5" x14ac:dyDescent="0.2">
      <c r="D18" t="s">
        <v>162</v>
      </c>
      <c r="E18">
        <v>6100</v>
      </c>
    </row>
    <row r="19" spans="4:5" x14ac:dyDescent="0.2">
      <c r="D19" t="s">
        <v>160</v>
      </c>
      <c r="E19">
        <v>5200</v>
      </c>
    </row>
    <row r="20" spans="4:5" x14ac:dyDescent="0.2">
      <c r="D20" t="s">
        <v>52</v>
      </c>
      <c r="E20">
        <v>5000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55"/>
  <sheetViews>
    <sheetView zoomScale="90" workbookViewId="0">
      <selection activeCell="F1" sqref="F1"/>
    </sheetView>
  </sheetViews>
  <sheetFormatPr defaultColWidth="8.7109375" defaultRowHeight="12.75" x14ac:dyDescent="0.2"/>
  <cols>
    <col min="1" max="1" width="19" customWidth="1"/>
    <col min="3" max="13" width="8.7109375" customWidth="1"/>
    <col min="14" max="14" width="26.85546875" bestFit="1" customWidth="1"/>
  </cols>
  <sheetData>
    <row r="1" spans="1:14" ht="20.25" x14ac:dyDescent="0.3">
      <c r="A1" s="5" t="s">
        <v>10</v>
      </c>
      <c r="M1" s="4"/>
    </row>
    <row r="2" spans="1:14" ht="10.5" customHeight="1" x14ac:dyDescent="0.3">
      <c r="A2" s="5"/>
      <c r="M2" s="4"/>
    </row>
    <row r="3" spans="1:14" x14ac:dyDescent="0.2">
      <c r="A3" s="56" t="s">
        <v>50</v>
      </c>
      <c r="C3" s="60">
        <v>9</v>
      </c>
      <c r="D3" s="61">
        <v>6</v>
      </c>
      <c r="E3" s="61">
        <v>10</v>
      </c>
      <c r="F3" s="61">
        <v>10</v>
      </c>
      <c r="G3" s="61">
        <v>9</v>
      </c>
      <c r="H3" s="61">
        <v>9</v>
      </c>
      <c r="I3" s="61">
        <v>9</v>
      </c>
      <c r="J3" s="61">
        <v>8</v>
      </c>
      <c r="K3" s="61">
        <v>10</v>
      </c>
      <c r="L3" s="62">
        <v>10</v>
      </c>
      <c r="M3" s="4"/>
    </row>
    <row r="4" spans="1:14" x14ac:dyDescent="0.2">
      <c r="A4" s="56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x14ac:dyDescent="0.2"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/>
    </row>
    <row r="6" spans="1:14" x14ac:dyDescent="0.2">
      <c r="A6" s="213" t="s">
        <v>7</v>
      </c>
      <c r="B6" s="214"/>
      <c r="C6" s="16">
        <v>39707</v>
      </c>
      <c r="D6" s="16">
        <v>39714</v>
      </c>
      <c r="E6" s="16">
        <v>39721</v>
      </c>
      <c r="F6" s="16">
        <v>39728</v>
      </c>
      <c r="G6" s="16">
        <v>39735</v>
      </c>
      <c r="H6" s="16">
        <v>39742</v>
      </c>
      <c r="I6" s="16">
        <v>39749</v>
      </c>
      <c r="J6" s="16">
        <v>39756</v>
      </c>
      <c r="K6" s="16">
        <v>39763</v>
      </c>
      <c r="L6" s="16">
        <v>39770</v>
      </c>
      <c r="M6" s="7" t="s">
        <v>9</v>
      </c>
    </row>
    <row r="7" spans="1:14" x14ac:dyDescent="0.2">
      <c r="A7" s="215" t="s">
        <v>16</v>
      </c>
      <c r="B7" s="9" t="s">
        <v>4</v>
      </c>
      <c r="C7" s="37">
        <v>0</v>
      </c>
      <c r="D7" s="37">
        <v>0</v>
      </c>
      <c r="E7" s="37">
        <v>5</v>
      </c>
      <c r="F7" s="37">
        <v>9</v>
      </c>
      <c r="G7" s="37">
        <v>3</v>
      </c>
      <c r="H7" s="37">
        <v>4</v>
      </c>
      <c r="I7" s="37">
        <v>2</v>
      </c>
      <c r="J7" s="37">
        <v>4</v>
      </c>
      <c r="K7" s="37">
        <v>6</v>
      </c>
      <c r="L7" s="37">
        <v>3</v>
      </c>
      <c r="M7" s="14">
        <f>SUM(C8:L8)</f>
        <v>52</v>
      </c>
      <c r="N7" s="41" t="s">
        <v>46</v>
      </c>
    </row>
    <row r="8" spans="1:14" x14ac:dyDescent="0.2">
      <c r="A8" s="216"/>
      <c r="B8" s="11" t="s">
        <v>5</v>
      </c>
      <c r="C8" s="10">
        <v>0</v>
      </c>
      <c r="D8" s="10">
        <v>0</v>
      </c>
      <c r="E8" s="10">
        <f t="shared" ref="E8:L8" si="0">IF(E7&gt;0,11-E7, "")</f>
        <v>6</v>
      </c>
      <c r="F8" s="10">
        <f t="shared" si="0"/>
        <v>2</v>
      </c>
      <c r="G8" s="10">
        <f t="shared" si="0"/>
        <v>8</v>
      </c>
      <c r="H8" s="10">
        <f t="shared" si="0"/>
        <v>7</v>
      </c>
      <c r="I8" s="10">
        <f t="shared" si="0"/>
        <v>9</v>
      </c>
      <c r="J8" s="10">
        <f t="shared" si="0"/>
        <v>7</v>
      </c>
      <c r="K8" s="10">
        <f t="shared" si="0"/>
        <v>5</v>
      </c>
      <c r="L8" s="10">
        <f t="shared" si="0"/>
        <v>8</v>
      </c>
      <c r="M8" s="25">
        <f>IF(COUNT(C8:L8) &gt; 2, SUM(C8:L8)-MIN(C8:L8)-SMALL(C8:L8,2), SUM(C8:L8))</f>
        <v>52</v>
      </c>
      <c r="N8" s="42" t="s">
        <v>57</v>
      </c>
    </row>
    <row r="9" spans="1:14" x14ac:dyDescent="0.2">
      <c r="A9" s="216"/>
      <c r="B9" s="11" t="s">
        <v>6</v>
      </c>
      <c r="C9" s="38" t="str">
        <f t="shared" ref="C9:K9" si="1">IF(C7=1,C$3*20*0.55,IF(C7=2,C$3*20*0.3,IF(C7=3,C$3*20*0.15,"")))</f>
        <v/>
      </c>
      <c r="D9" s="38" t="str">
        <f t="shared" si="1"/>
        <v/>
      </c>
      <c r="E9" s="38" t="str">
        <f t="shared" si="1"/>
        <v/>
      </c>
      <c r="F9" s="38" t="str">
        <f t="shared" si="1"/>
        <v/>
      </c>
      <c r="G9" s="38">
        <v>30</v>
      </c>
      <c r="H9" s="38" t="str">
        <f t="shared" si="1"/>
        <v/>
      </c>
      <c r="I9" s="38">
        <v>50</v>
      </c>
      <c r="J9" s="38" t="str">
        <f t="shared" si="1"/>
        <v/>
      </c>
      <c r="K9" s="38" t="str">
        <f t="shared" si="1"/>
        <v/>
      </c>
      <c r="L9" s="38">
        <f>IF(L7=1,L$3*20*0.55,IF(L7=2,L$3*20*0.3,IF(L7=3,L$3*20*0.15,"")))</f>
        <v>30</v>
      </c>
      <c r="M9" s="26">
        <f>SUM(C9:L9)</f>
        <v>110</v>
      </c>
      <c r="N9" s="42" t="s">
        <v>48</v>
      </c>
    </row>
    <row r="10" spans="1:14" x14ac:dyDescent="0.2">
      <c r="A10" s="217"/>
      <c r="B10" s="13" t="s">
        <v>45</v>
      </c>
      <c r="C10" s="39">
        <v>10</v>
      </c>
      <c r="D10" s="39">
        <v>10</v>
      </c>
      <c r="E10" s="39">
        <v>10</v>
      </c>
      <c r="F10" s="39">
        <v>10</v>
      </c>
      <c r="G10" s="39">
        <v>10</v>
      </c>
      <c r="H10" s="39">
        <v>9</v>
      </c>
      <c r="I10" s="39" t="s">
        <v>54</v>
      </c>
      <c r="J10" s="39" t="s">
        <v>60</v>
      </c>
      <c r="K10" s="39">
        <v>6</v>
      </c>
      <c r="L10" s="39">
        <v>6</v>
      </c>
      <c r="M10" s="14">
        <f>IF(M8&gt;0, M8*50, "0")</f>
        <v>2600</v>
      </c>
      <c r="N10" s="43" t="s">
        <v>49</v>
      </c>
    </row>
    <row r="11" spans="1:14" ht="4.5" customHeight="1" x14ac:dyDescent="0.2">
      <c r="A11" s="47"/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50"/>
    </row>
    <row r="12" spans="1:14" x14ac:dyDescent="0.2">
      <c r="A12" s="218" t="s">
        <v>0</v>
      </c>
      <c r="B12" s="1" t="s">
        <v>4</v>
      </c>
      <c r="C12" s="57">
        <v>9</v>
      </c>
      <c r="D12" s="57">
        <v>4</v>
      </c>
      <c r="E12" s="57">
        <v>8</v>
      </c>
      <c r="F12" s="57">
        <v>1</v>
      </c>
      <c r="G12" s="57">
        <v>0</v>
      </c>
      <c r="H12" s="57">
        <v>0</v>
      </c>
      <c r="I12" s="57">
        <v>4</v>
      </c>
      <c r="J12" s="57">
        <v>0</v>
      </c>
      <c r="K12" s="57">
        <v>10</v>
      </c>
      <c r="L12" s="57">
        <v>8</v>
      </c>
      <c r="M12" s="15">
        <f>SUM(C13:L13)</f>
        <v>33</v>
      </c>
      <c r="N12" s="44" t="s">
        <v>46</v>
      </c>
    </row>
    <row r="13" spans="1:14" x14ac:dyDescent="0.2">
      <c r="A13" s="219"/>
      <c r="B13" s="2" t="s">
        <v>5</v>
      </c>
      <c r="C13" s="35">
        <f t="shared" ref="C13:L13" si="2">IF(C12&gt;0,11-C12, "")</f>
        <v>2</v>
      </c>
      <c r="D13" s="35">
        <f t="shared" si="2"/>
        <v>7</v>
      </c>
      <c r="E13" s="35">
        <f t="shared" si="2"/>
        <v>3</v>
      </c>
      <c r="F13" s="35">
        <f t="shared" si="2"/>
        <v>10</v>
      </c>
      <c r="G13" s="35">
        <v>0</v>
      </c>
      <c r="H13" s="35">
        <v>0</v>
      </c>
      <c r="I13" s="35">
        <f t="shared" si="2"/>
        <v>7</v>
      </c>
      <c r="J13" s="35">
        <v>0</v>
      </c>
      <c r="K13" s="35">
        <f t="shared" si="2"/>
        <v>1</v>
      </c>
      <c r="L13" s="35">
        <f t="shared" si="2"/>
        <v>3</v>
      </c>
      <c r="M13" s="58">
        <f>IF(COUNT(C13:L13) &gt; 2, SUM(C13:L13)-MIN(C13:L13)-SMALL(C13:L13,2), SUM(C13:L13))</f>
        <v>33</v>
      </c>
      <c r="N13" s="45" t="s">
        <v>57</v>
      </c>
    </row>
    <row r="14" spans="1:14" x14ac:dyDescent="0.2">
      <c r="A14" s="219"/>
      <c r="B14" s="2" t="s">
        <v>6</v>
      </c>
      <c r="C14" s="59" t="str">
        <f t="shared" ref="C14:K14" si="3">IF(C12=1,C$3*20*0.55,IF(C12=2,C$3*20*0.3,IF(C12=3,C$3*20*0.15,"")))</f>
        <v/>
      </c>
      <c r="D14" s="59" t="str">
        <f t="shared" si="3"/>
        <v/>
      </c>
      <c r="E14" s="59" t="str">
        <f t="shared" si="3"/>
        <v/>
      </c>
      <c r="F14" s="59">
        <f t="shared" si="3"/>
        <v>110.00000000000001</v>
      </c>
      <c r="G14" s="59" t="str">
        <f t="shared" si="3"/>
        <v/>
      </c>
      <c r="H14" s="59" t="str">
        <f t="shared" si="3"/>
        <v/>
      </c>
      <c r="I14" s="59" t="str">
        <f t="shared" si="3"/>
        <v/>
      </c>
      <c r="J14" s="59" t="str">
        <f t="shared" si="3"/>
        <v/>
      </c>
      <c r="K14" s="59" t="str">
        <f t="shared" si="3"/>
        <v/>
      </c>
      <c r="L14" s="59" t="str">
        <f>IF(L12=1,L$3*20*0.55,IF(L12=2,L$3*20*0.3,IF(L12=3,L$3*20*0.15,"")))</f>
        <v/>
      </c>
      <c r="M14" s="36">
        <f>SUM(C14:L14)</f>
        <v>110.00000000000001</v>
      </c>
      <c r="N14" s="45" t="s">
        <v>48</v>
      </c>
    </row>
    <row r="15" spans="1:14" x14ac:dyDescent="0.2">
      <c r="A15" s="220"/>
      <c r="B15" s="3" t="s">
        <v>45</v>
      </c>
      <c r="C15" s="40">
        <v>9</v>
      </c>
      <c r="D15" s="40">
        <v>7</v>
      </c>
      <c r="E15" s="40">
        <v>8</v>
      </c>
      <c r="F15" s="40" t="s">
        <v>58</v>
      </c>
      <c r="G15" s="40" t="s">
        <v>61</v>
      </c>
      <c r="H15" s="40">
        <v>10</v>
      </c>
      <c r="I15" s="40">
        <v>9</v>
      </c>
      <c r="J15" s="40" t="s">
        <v>53</v>
      </c>
      <c r="K15" s="40">
        <v>10</v>
      </c>
      <c r="L15" s="40">
        <v>10</v>
      </c>
      <c r="M15" s="15">
        <f>IF(M13&gt;0, M13*50, "0")</f>
        <v>1650</v>
      </c>
      <c r="N15" s="46" t="s">
        <v>49</v>
      </c>
    </row>
    <row r="16" spans="1:14" ht="4.5" customHeight="1" x14ac:dyDescent="0.2">
      <c r="A16" s="51"/>
      <c r="B16" s="52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4"/>
      <c r="N16" s="55"/>
    </row>
    <row r="17" spans="1:14" x14ac:dyDescent="0.2">
      <c r="A17" s="215" t="s">
        <v>11</v>
      </c>
      <c r="B17" s="9" t="s">
        <v>4</v>
      </c>
      <c r="C17" s="37">
        <v>6</v>
      </c>
      <c r="D17" s="37">
        <v>0</v>
      </c>
      <c r="E17" s="37">
        <v>2</v>
      </c>
      <c r="F17" s="37">
        <v>8</v>
      </c>
      <c r="G17" s="37">
        <v>1</v>
      </c>
      <c r="H17" s="37">
        <v>8</v>
      </c>
      <c r="I17" s="37">
        <v>6</v>
      </c>
      <c r="J17" s="37">
        <v>3</v>
      </c>
      <c r="K17" s="37">
        <v>2</v>
      </c>
      <c r="L17" s="37">
        <v>1</v>
      </c>
      <c r="M17" s="14">
        <f>SUM(C18:L18)</f>
        <v>62</v>
      </c>
      <c r="N17" s="41" t="s">
        <v>46</v>
      </c>
    </row>
    <row r="18" spans="1:14" x14ac:dyDescent="0.2">
      <c r="A18" s="216"/>
      <c r="B18" s="11" t="s">
        <v>5</v>
      </c>
      <c r="C18" s="37">
        <f t="shared" ref="C18:L18" si="4">IF(C17&gt;0,11-C17, "")</f>
        <v>5</v>
      </c>
      <c r="D18" s="37">
        <v>0</v>
      </c>
      <c r="E18" s="37">
        <f t="shared" si="4"/>
        <v>9</v>
      </c>
      <c r="F18" s="37">
        <f t="shared" si="4"/>
        <v>3</v>
      </c>
      <c r="G18" s="37">
        <f t="shared" si="4"/>
        <v>10</v>
      </c>
      <c r="H18" s="37">
        <f t="shared" si="4"/>
        <v>3</v>
      </c>
      <c r="I18" s="37">
        <f t="shared" si="4"/>
        <v>5</v>
      </c>
      <c r="J18" s="37">
        <f t="shared" si="4"/>
        <v>8</v>
      </c>
      <c r="K18" s="37">
        <f t="shared" si="4"/>
        <v>9</v>
      </c>
      <c r="L18" s="37">
        <f t="shared" si="4"/>
        <v>10</v>
      </c>
      <c r="M18" s="14">
        <f>IF(COUNT(C18:L18) &gt; 2, SUM(C18:L18)-MIN(C18:L18)-SMALL(C18:L18,2), SUM(C18:L18))</f>
        <v>59</v>
      </c>
      <c r="N18" s="42" t="s">
        <v>57</v>
      </c>
    </row>
    <row r="19" spans="1:14" x14ac:dyDescent="0.2">
      <c r="A19" s="216"/>
      <c r="B19" s="11" t="s">
        <v>6</v>
      </c>
      <c r="C19" s="38" t="str">
        <f t="shared" ref="C19:K19" si="5">IF(C17=1,C$3*20*0.55,IF(C17=2,C$3*20*0.3,IF(C17=3,C$3*20*0.15,"")))</f>
        <v/>
      </c>
      <c r="D19" s="38" t="str">
        <f t="shared" si="5"/>
        <v/>
      </c>
      <c r="E19" s="38">
        <f t="shared" si="5"/>
        <v>60</v>
      </c>
      <c r="F19" s="38" t="str">
        <f t="shared" si="5"/>
        <v/>
      </c>
      <c r="G19" s="38">
        <v>100</v>
      </c>
      <c r="H19" s="38" t="str">
        <f t="shared" si="5"/>
        <v/>
      </c>
      <c r="I19" s="38" t="str">
        <f t="shared" si="5"/>
        <v/>
      </c>
      <c r="J19" s="38">
        <v>25</v>
      </c>
      <c r="K19" s="38">
        <f t="shared" si="5"/>
        <v>60</v>
      </c>
      <c r="L19" s="38">
        <f>IF(L17=1,L$3*20*0.55,IF(L17=2,L$3*20*0.3,IF(L17=3,L$3*20*0.15,"")))</f>
        <v>110.00000000000001</v>
      </c>
      <c r="M19" s="26">
        <f>SUM(C19:L19)</f>
        <v>355</v>
      </c>
      <c r="N19" s="42" t="s">
        <v>48</v>
      </c>
    </row>
    <row r="20" spans="1:14" x14ac:dyDescent="0.2">
      <c r="A20" s="217"/>
      <c r="B20" s="13" t="s">
        <v>45</v>
      </c>
      <c r="C20" s="39">
        <v>6</v>
      </c>
      <c r="D20" s="39">
        <v>9</v>
      </c>
      <c r="E20" s="39">
        <v>7</v>
      </c>
      <c r="F20" s="39">
        <v>8</v>
      </c>
      <c r="G20" s="39" t="s">
        <v>44</v>
      </c>
      <c r="H20" s="39">
        <v>5</v>
      </c>
      <c r="I20" s="39" t="s">
        <v>54</v>
      </c>
      <c r="J20" s="39">
        <v>4</v>
      </c>
      <c r="K20" s="39">
        <v>4</v>
      </c>
      <c r="L20" s="39">
        <v>3</v>
      </c>
      <c r="M20" s="14">
        <f>IF(M18&gt;0, M18*50, "0")</f>
        <v>2950</v>
      </c>
      <c r="N20" s="43" t="s">
        <v>49</v>
      </c>
    </row>
    <row r="21" spans="1:14" ht="4.5" customHeight="1" x14ac:dyDescent="0.2">
      <c r="A21" s="51"/>
      <c r="B21" s="52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4"/>
      <c r="N21" s="55"/>
    </row>
    <row r="22" spans="1:14" x14ac:dyDescent="0.2">
      <c r="A22" s="218" t="s">
        <v>12</v>
      </c>
      <c r="B22" s="1" t="s">
        <v>4</v>
      </c>
      <c r="C22" s="57">
        <v>7</v>
      </c>
      <c r="D22" s="57">
        <v>3</v>
      </c>
      <c r="E22" s="57">
        <v>7</v>
      </c>
      <c r="F22" s="57">
        <v>6</v>
      </c>
      <c r="G22" s="57">
        <v>4</v>
      </c>
      <c r="H22" s="57">
        <v>6</v>
      </c>
      <c r="I22" s="57">
        <v>5</v>
      </c>
      <c r="J22" s="57">
        <v>5</v>
      </c>
      <c r="K22" s="57">
        <v>8</v>
      </c>
      <c r="L22" s="57">
        <v>9</v>
      </c>
      <c r="M22" s="15">
        <f>SUM(C23:L23)</f>
        <v>50</v>
      </c>
      <c r="N22" s="44" t="s">
        <v>46</v>
      </c>
    </row>
    <row r="23" spans="1:14" x14ac:dyDescent="0.2">
      <c r="A23" s="219"/>
      <c r="B23" s="2" t="s">
        <v>5</v>
      </c>
      <c r="C23" s="35">
        <f t="shared" ref="C23:L23" si="6">IF(C22&gt;0,11-C22, "")</f>
        <v>4</v>
      </c>
      <c r="D23" s="35">
        <f t="shared" si="6"/>
        <v>8</v>
      </c>
      <c r="E23" s="35">
        <f t="shared" si="6"/>
        <v>4</v>
      </c>
      <c r="F23" s="35">
        <f t="shared" si="6"/>
        <v>5</v>
      </c>
      <c r="G23" s="35">
        <f t="shared" si="6"/>
        <v>7</v>
      </c>
      <c r="H23" s="35">
        <f t="shared" si="6"/>
        <v>5</v>
      </c>
      <c r="I23" s="35">
        <f t="shared" si="6"/>
        <v>6</v>
      </c>
      <c r="J23" s="35">
        <f t="shared" si="6"/>
        <v>6</v>
      </c>
      <c r="K23" s="35">
        <f t="shared" si="6"/>
        <v>3</v>
      </c>
      <c r="L23" s="35">
        <f t="shared" si="6"/>
        <v>2</v>
      </c>
      <c r="M23" s="58">
        <f>IF(COUNT(C23:L23) &gt; 2, SUM(C23:L23)-MIN(C23:L23)-SMALL(C23:L23,2), SUM(C23:L23))</f>
        <v>45</v>
      </c>
      <c r="N23" s="45" t="s">
        <v>57</v>
      </c>
    </row>
    <row r="24" spans="1:14" x14ac:dyDescent="0.2">
      <c r="A24" s="219"/>
      <c r="B24" s="2" t="s">
        <v>6</v>
      </c>
      <c r="C24" s="59" t="str">
        <f t="shared" ref="C24:K24" si="7">IF(C22=1,C$3*20*0.55,IF(C22=2,C$3*20*0.3,IF(C22=3,C$3*20*0.15,"")))</f>
        <v/>
      </c>
      <c r="D24" s="59">
        <v>20</v>
      </c>
      <c r="E24" s="59" t="str">
        <f t="shared" si="7"/>
        <v/>
      </c>
      <c r="F24" s="59" t="str">
        <f t="shared" si="7"/>
        <v/>
      </c>
      <c r="G24" s="59" t="str">
        <f t="shared" si="7"/>
        <v/>
      </c>
      <c r="H24" s="59" t="str">
        <f t="shared" si="7"/>
        <v/>
      </c>
      <c r="I24" s="59" t="str">
        <f t="shared" si="7"/>
        <v/>
      </c>
      <c r="J24" s="59" t="str">
        <f t="shared" si="7"/>
        <v/>
      </c>
      <c r="K24" s="59" t="str">
        <f t="shared" si="7"/>
        <v/>
      </c>
      <c r="L24" s="59" t="str">
        <f>IF(L22=1,L$3*20*0.55,IF(L22=2,L$3*20*0.3,IF(L22=3,L$3*20*0.15,"")))</f>
        <v/>
      </c>
      <c r="M24" s="36">
        <f>SUM(C24:L24)</f>
        <v>20</v>
      </c>
      <c r="N24" s="45" t="s">
        <v>48</v>
      </c>
    </row>
    <row r="25" spans="1:14" x14ac:dyDescent="0.2">
      <c r="A25" s="220"/>
      <c r="B25" s="3" t="s">
        <v>45</v>
      </c>
      <c r="C25" s="40">
        <v>7</v>
      </c>
      <c r="D25" s="40">
        <v>5</v>
      </c>
      <c r="E25" s="40">
        <v>6</v>
      </c>
      <c r="F25" s="40">
        <v>9</v>
      </c>
      <c r="G25" s="40" t="s">
        <v>61</v>
      </c>
      <c r="H25" s="40" t="s">
        <v>54</v>
      </c>
      <c r="I25" s="40">
        <v>8</v>
      </c>
      <c r="J25" s="40">
        <v>8</v>
      </c>
      <c r="K25" s="40">
        <v>8</v>
      </c>
      <c r="L25" s="40">
        <v>7</v>
      </c>
      <c r="M25" s="15">
        <f>IF(M23&gt;0, M23*50, "0")</f>
        <v>2250</v>
      </c>
      <c r="N25" s="46" t="s">
        <v>49</v>
      </c>
    </row>
    <row r="26" spans="1:14" ht="4.5" customHeight="1" x14ac:dyDescent="0.2">
      <c r="A26" s="51"/>
      <c r="B26" s="52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4"/>
      <c r="N26" s="55"/>
    </row>
    <row r="27" spans="1:14" x14ac:dyDescent="0.2">
      <c r="A27" s="215" t="s">
        <v>3</v>
      </c>
      <c r="B27" s="9" t="s">
        <v>4</v>
      </c>
      <c r="C27" s="37">
        <v>2</v>
      </c>
      <c r="D27" s="37">
        <v>0</v>
      </c>
      <c r="E27" s="37">
        <v>9</v>
      </c>
      <c r="F27" s="37">
        <v>5</v>
      </c>
      <c r="G27" s="37">
        <v>9</v>
      </c>
      <c r="H27" s="37">
        <v>3</v>
      </c>
      <c r="I27" s="37">
        <v>9</v>
      </c>
      <c r="J27" s="37">
        <v>0</v>
      </c>
      <c r="K27" s="37">
        <v>9</v>
      </c>
      <c r="L27" s="37">
        <v>4</v>
      </c>
      <c r="M27" s="14">
        <f>SUM(C28:L28)</f>
        <v>38</v>
      </c>
      <c r="N27" s="41" t="s">
        <v>46</v>
      </c>
    </row>
    <row r="28" spans="1:14" x14ac:dyDescent="0.2">
      <c r="A28" s="216"/>
      <c r="B28" s="11" t="s">
        <v>5</v>
      </c>
      <c r="C28" s="10">
        <f t="shared" ref="C28:L28" si="8">IF(C27&gt;0,11-C27, "")</f>
        <v>9</v>
      </c>
      <c r="D28" s="10">
        <v>0</v>
      </c>
      <c r="E28" s="10">
        <f t="shared" si="8"/>
        <v>2</v>
      </c>
      <c r="F28" s="10">
        <f t="shared" si="8"/>
        <v>6</v>
      </c>
      <c r="G28" s="10">
        <f t="shared" si="8"/>
        <v>2</v>
      </c>
      <c r="H28" s="10">
        <f t="shared" si="8"/>
        <v>8</v>
      </c>
      <c r="I28" s="10">
        <f t="shared" si="8"/>
        <v>2</v>
      </c>
      <c r="J28" s="10">
        <v>0</v>
      </c>
      <c r="K28" s="10">
        <f t="shared" si="8"/>
        <v>2</v>
      </c>
      <c r="L28" s="10">
        <f t="shared" si="8"/>
        <v>7</v>
      </c>
      <c r="M28" s="25">
        <f>IF(COUNT(C28:L28) &gt; 2, SUM(C28:L28)-MIN(C28:L28)-SMALL(C28:L28,2), SUM(C28:L28))</f>
        <v>38</v>
      </c>
      <c r="N28" s="42" t="s">
        <v>57</v>
      </c>
    </row>
    <row r="29" spans="1:14" x14ac:dyDescent="0.2">
      <c r="A29" s="216"/>
      <c r="B29" s="11" t="s">
        <v>6</v>
      </c>
      <c r="C29" s="38">
        <v>50</v>
      </c>
      <c r="D29" s="38" t="str">
        <f t="shared" ref="D29:K29" si="9">IF(D27=1,D$3*20*0.55,IF(D27=2,D$3*20*0.3,IF(D27=3,D$3*20*0.15,"")))</f>
        <v/>
      </c>
      <c r="E29" s="38" t="str">
        <f t="shared" si="9"/>
        <v/>
      </c>
      <c r="F29" s="38" t="str">
        <f t="shared" si="9"/>
        <v/>
      </c>
      <c r="G29" s="38" t="str">
        <f t="shared" si="9"/>
        <v/>
      </c>
      <c r="H29" s="38">
        <v>30</v>
      </c>
      <c r="I29" s="38" t="str">
        <f t="shared" si="9"/>
        <v/>
      </c>
      <c r="J29" s="38" t="str">
        <f t="shared" si="9"/>
        <v/>
      </c>
      <c r="K29" s="38" t="str">
        <f t="shared" si="9"/>
        <v/>
      </c>
      <c r="L29" s="38" t="str">
        <f>IF(L27=1,L$3*20*0.55,IF(L27=2,L$3*20*0.3,IF(L27=3,L$3*20*0.15,"")))</f>
        <v/>
      </c>
      <c r="M29" s="26">
        <f>SUM(C29:L29)</f>
        <v>80</v>
      </c>
      <c r="N29" s="42" t="s">
        <v>48</v>
      </c>
    </row>
    <row r="30" spans="1:14" x14ac:dyDescent="0.2">
      <c r="A30" s="217"/>
      <c r="B30" s="13" t="s">
        <v>45</v>
      </c>
      <c r="C30" s="39">
        <v>2</v>
      </c>
      <c r="D30" s="39">
        <v>6</v>
      </c>
      <c r="E30" s="39">
        <v>9</v>
      </c>
      <c r="F30" s="39" t="s">
        <v>60</v>
      </c>
      <c r="G30" s="39">
        <v>9</v>
      </c>
      <c r="H30" s="39" t="s">
        <v>54</v>
      </c>
      <c r="I30" s="39">
        <v>10</v>
      </c>
      <c r="J30" s="39" t="s">
        <v>53</v>
      </c>
      <c r="K30" s="39">
        <v>9</v>
      </c>
      <c r="L30" s="39">
        <v>9</v>
      </c>
      <c r="M30" s="14">
        <f>IF(M28&gt;0, M28*50, "0")</f>
        <v>1900</v>
      </c>
      <c r="N30" s="43" t="s">
        <v>49</v>
      </c>
    </row>
    <row r="31" spans="1:14" ht="4.5" customHeight="1" x14ac:dyDescent="0.2">
      <c r="A31" s="51"/>
      <c r="B31" s="52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4"/>
      <c r="N31" s="55"/>
    </row>
    <row r="32" spans="1:14" x14ac:dyDescent="0.2">
      <c r="A32" s="218" t="s">
        <v>1</v>
      </c>
      <c r="B32" s="1" t="s">
        <v>4</v>
      </c>
      <c r="C32" s="57">
        <v>5</v>
      </c>
      <c r="D32" s="57">
        <v>0</v>
      </c>
      <c r="E32" s="57">
        <v>1</v>
      </c>
      <c r="F32" s="57">
        <v>3</v>
      </c>
      <c r="G32" s="57">
        <v>8</v>
      </c>
      <c r="H32" s="57">
        <v>2</v>
      </c>
      <c r="I32" s="57">
        <v>3</v>
      </c>
      <c r="J32" s="57">
        <v>6</v>
      </c>
      <c r="K32" s="57">
        <v>3</v>
      </c>
      <c r="L32" s="57">
        <v>5</v>
      </c>
      <c r="M32" s="15">
        <f>SUM(C33:L33)</f>
        <v>63</v>
      </c>
      <c r="N32" s="44" t="s">
        <v>46</v>
      </c>
    </row>
    <row r="33" spans="1:14" x14ac:dyDescent="0.2">
      <c r="A33" s="219"/>
      <c r="B33" s="2" t="s">
        <v>5</v>
      </c>
      <c r="C33" s="57">
        <f t="shared" ref="C33:L33" si="10">IF(C32&gt;0,11-C32, "")</f>
        <v>6</v>
      </c>
      <c r="D33" s="57">
        <v>0</v>
      </c>
      <c r="E33" s="57">
        <f t="shared" si="10"/>
        <v>10</v>
      </c>
      <c r="F33" s="57">
        <f t="shared" si="10"/>
        <v>8</v>
      </c>
      <c r="G33" s="57">
        <f t="shared" si="10"/>
        <v>3</v>
      </c>
      <c r="H33" s="57">
        <f t="shared" si="10"/>
        <v>9</v>
      </c>
      <c r="I33" s="57">
        <f t="shared" si="10"/>
        <v>8</v>
      </c>
      <c r="J33" s="57">
        <f t="shared" si="10"/>
        <v>5</v>
      </c>
      <c r="K33" s="57">
        <f t="shared" si="10"/>
        <v>8</v>
      </c>
      <c r="L33" s="57">
        <f t="shared" si="10"/>
        <v>6</v>
      </c>
      <c r="M33" s="15">
        <f>IF(COUNT(C33:L33) &gt; 2, SUM(C33:L33)-MIN(C33:L33)-SMALL(C33:L33,2), SUM(C33:L33))</f>
        <v>60</v>
      </c>
      <c r="N33" s="45" t="s">
        <v>57</v>
      </c>
    </row>
    <row r="34" spans="1:14" x14ac:dyDescent="0.2">
      <c r="A34" s="219"/>
      <c r="B34" s="2" t="s">
        <v>6</v>
      </c>
      <c r="C34" s="59" t="str">
        <f t="shared" ref="C34:K34" si="11">IF(C32=1,C$3*20*0.55,IF(C32=2,C$3*20*0.3,IF(C32=3,C$3*20*0.15,"")))</f>
        <v/>
      </c>
      <c r="D34" s="59" t="str">
        <f t="shared" si="11"/>
        <v/>
      </c>
      <c r="E34" s="59">
        <f t="shared" si="11"/>
        <v>110.00000000000001</v>
      </c>
      <c r="F34" s="59">
        <f t="shared" si="11"/>
        <v>30</v>
      </c>
      <c r="G34" s="59" t="str">
        <f t="shared" si="11"/>
        <v/>
      </c>
      <c r="H34" s="59">
        <v>50</v>
      </c>
      <c r="I34" s="59">
        <v>30</v>
      </c>
      <c r="J34" s="59" t="str">
        <f t="shared" si="11"/>
        <v/>
      </c>
      <c r="K34" s="59">
        <f t="shared" si="11"/>
        <v>30</v>
      </c>
      <c r="L34" s="59" t="str">
        <f>IF(L32=1,L$3*20*0.55,IF(L32=2,L$3*20*0.3,IF(L32=3,L$3*20*0.15,"")))</f>
        <v/>
      </c>
      <c r="M34" s="36">
        <f>SUM(C34:L34)</f>
        <v>250</v>
      </c>
      <c r="N34" s="45" t="s">
        <v>48</v>
      </c>
    </row>
    <row r="35" spans="1:14" x14ac:dyDescent="0.2">
      <c r="A35" s="220"/>
      <c r="B35" s="3" t="s">
        <v>45</v>
      </c>
      <c r="C35" s="40">
        <v>5</v>
      </c>
      <c r="D35" s="40">
        <v>8</v>
      </c>
      <c r="E35" s="40">
        <v>5</v>
      </c>
      <c r="F35" s="40">
        <v>2</v>
      </c>
      <c r="G35" s="40" t="s">
        <v>44</v>
      </c>
      <c r="H35" s="40" t="s">
        <v>55</v>
      </c>
      <c r="I35" s="40">
        <v>1</v>
      </c>
      <c r="J35" s="40">
        <v>2</v>
      </c>
      <c r="K35" s="40">
        <v>2</v>
      </c>
      <c r="L35" s="40">
        <v>2</v>
      </c>
      <c r="M35" s="15">
        <f>IF(M33&gt;0, M33*50, "0")</f>
        <v>3000</v>
      </c>
      <c r="N35" s="46" t="s">
        <v>49</v>
      </c>
    </row>
    <row r="36" spans="1:14" ht="4.5" customHeight="1" x14ac:dyDescent="0.2">
      <c r="A36" s="51"/>
      <c r="B36" s="52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4"/>
      <c r="N36" s="55"/>
    </row>
    <row r="37" spans="1:14" x14ac:dyDescent="0.2">
      <c r="A37" s="215" t="s">
        <v>51</v>
      </c>
      <c r="B37" s="9" t="s">
        <v>4</v>
      </c>
      <c r="C37" s="37">
        <v>8</v>
      </c>
      <c r="D37" s="37">
        <v>1</v>
      </c>
      <c r="E37" s="37">
        <v>6</v>
      </c>
      <c r="F37" s="37">
        <v>7</v>
      </c>
      <c r="G37" s="37">
        <v>5</v>
      </c>
      <c r="H37" s="37">
        <v>9</v>
      </c>
      <c r="I37" s="37">
        <v>1</v>
      </c>
      <c r="J37" s="37">
        <v>1</v>
      </c>
      <c r="K37" s="37">
        <v>5</v>
      </c>
      <c r="L37" s="37">
        <v>6</v>
      </c>
      <c r="M37" s="14">
        <f>SUM(C38:L38)</f>
        <v>61</v>
      </c>
      <c r="N37" s="41" t="s">
        <v>46</v>
      </c>
    </row>
    <row r="38" spans="1:14" x14ac:dyDescent="0.2">
      <c r="A38" s="216"/>
      <c r="B38" s="11" t="s">
        <v>5</v>
      </c>
      <c r="C38" s="37">
        <f t="shared" ref="C38:L38" si="12">IF(C37&gt;0,11-C37, "")</f>
        <v>3</v>
      </c>
      <c r="D38" s="37">
        <f t="shared" si="12"/>
        <v>10</v>
      </c>
      <c r="E38" s="37">
        <f t="shared" si="12"/>
        <v>5</v>
      </c>
      <c r="F38" s="37">
        <f t="shared" si="12"/>
        <v>4</v>
      </c>
      <c r="G38" s="37">
        <f t="shared" si="12"/>
        <v>6</v>
      </c>
      <c r="H38" s="37">
        <f t="shared" si="12"/>
        <v>2</v>
      </c>
      <c r="I38" s="37">
        <f t="shared" si="12"/>
        <v>10</v>
      </c>
      <c r="J38" s="37">
        <f t="shared" si="12"/>
        <v>10</v>
      </c>
      <c r="K38" s="37">
        <f t="shared" si="12"/>
        <v>6</v>
      </c>
      <c r="L38" s="37">
        <f t="shared" si="12"/>
        <v>5</v>
      </c>
      <c r="M38" s="14">
        <f>IF(COUNT(C38:L38) &gt; 2, SUM(C38:L38)-MIN(C38:L38)-SMALL(C38:L38,2), SUM(C38:L38))</f>
        <v>56</v>
      </c>
      <c r="N38" s="42" t="s">
        <v>57</v>
      </c>
    </row>
    <row r="39" spans="1:14" x14ac:dyDescent="0.2">
      <c r="A39" s="216"/>
      <c r="B39" s="11" t="s">
        <v>6</v>
      </c>
      <c r="C39" s="38" t="str">
        <f t="shared" ref="C39:K39" si="13">IF(C37=1,C$3*20*0.55,IF(C37=2,C$3*20*0.3,IF(C37=3,C$3*20*0.15,"")))</f>
        <v/>
      </c>
      <c r="D39" s="38">
        <v>60</v>
      </c>
      <c r="E39" s="38" t="str">
        <f t="shared" si="13"/>
        <v/>
      </c>
      <c r="F39" s="38" t="str">
        <f t="shared" si="13"/>
        <v/>
      </c>
      <c r="G39" s="38" t="str">
        <f t="shared" si="13"/>
        <v/>
      </c>
      <c r="H39" s="38" t="str">
        <f t="shared" si="13"/>
        <v/>
      </c>
      <c r="I39" s="38">
        <v>100</v>
      </c>
      <c r="J39" s="38">
        <v>90</v>
      </c>
      <c r="K39" s="38" t="str">
        <f t="shared" si="13"/>
        <v/>
      </c>
      <c r="L39" s="38" t="str">
        <f>IF(L37=1,L$3*20*0.55,IF(L37=2,L$3*20*0.3,IF(L37=3,L$3*20*0.15,"")))</f>
        <v/>
      </c>
      <c r="M39" s="26">
        <f>SUM(C39:L39)</f>
        <v>250</v>
      </c>
      <c r="N39" s="42" t="s">
        <v>48</v>
      </c>
    </row>
    <row r="40" spans="1:14" x14ac:dyDescent="0.2">
      <c r="A40" s="217"/>
      <c r="B40" s="13" t="s">
        <v>45</v>
      </c>
      <c r="C40" s="39">
        <v>8</v>
      </c>
      <c r="D40" s="39">
        <v>3</v>
      </c>
      <c r="E40" s="39">
        <v>4</v>
      </c>
      <c r="F40" s="39" t="s">
        <v>60</v>
      </c>
      <c r="G40" s="39">
        <v>6</v>
      </c>
      <c r="H40" s="39" t="s">
        <v>54</v>
      </c>
      <c r="I40" s="39" t="s">
        <v>56</v>
      </c>
      <c r="J40" s="39">
        <v>3</v>
      </c>
      <c r="K40" s="39">
        <v>3</v>
      </c>
      <c r="L40" s="39">
        <v>4</v>
      </c>
      <c r="M40" s="14">
        <f>IF(M38&gt;0, M38*50, "0")</f>
        <v>2800</v>
      </c>
      <c r="N40" s="43" t="s">
        <v>49</v>
      </c>
    </row>
    <row r="41" spans="1:14" ht="4.5" customHeight="1" x14ac:dyDescent="0.2">
      <c r="A41" s="51"/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4"/>
      <c r="N41" s="55"/>
    </row>
    <row r="42" spans="1:14" x14ac:dyDescent="0.2">
      <c r="A42" s="218" t="s">
        <v>13</v>
      </c>
      <c r="B42" s="1" t="s">
        <v>4</v>
      </c>
      <c r="C42" s="57">
        <v>3</v>
      </c>
      <c r="D42" s="57">
        <v>2</v>
      </c>
      <c r="E42" s="57">
        <v>10</v>
      </c>
      <c r="F42" s="57">
        <v>10</v>
      </c>
      <c r="G42" s="57">
        <v>6</v>
      </c>
      <c r="H42" s="57">
        <v>1</v>
      </c>
      <c r="I42" s="57">
        <v>7</v>
      </c>
      <c r="J42" s="57">
        <v>8</v>
      </c>
      <c r="K42" s="57">
        <v>7</v>
      </c>
      <c r="L42" s="57">
        <v>10</v>
      </c>
      <c r="M42" s="15">
        <f>SUM(C43:L43)</f>
        <v>46</v>
      </c>
      <c r="N42" s="44" t="s">
        <v>46</v>
      </c>
    </row>
    <row r="43" spans="1:14" x14ac:dyDescent="0.2">
      <c r="A43" s="219"/>
      <c r="B43" s="2" t="s">
        <v>5</v>
      </c>
      <c r="C43" s="35">
        <f t="shared" ref="C43:L43" si="14">IF(C42&gt;0,11-C42, "")</f>
        <v>8</v>
      </c>
      <c r="D43" s="35">
        <f t="shared" si="14"/>
        <v>9</v>
      </c>
      <c r="E43" s="35">
        <f t="shared" si="14"/>
        <v>1</v>
      </c>
      <c r="F43" s="35">
        <f t="shared" si="14"/>
        <v>1</v>
      </c>
      <c r="G43" s="35">
        <f t="shared" si="14"/>
        <v>5</v>
      </c>
      <c r="H43" s="35">
        <f t="shared" si="14"/>
        <v>10</v>
      </c>
      <c r="I43" s="35">
        <f t="shared" si="14"/>
        <v>4</v>
      </c>
      <c r="J43" s="35">
        <f t="shared" si="14"/>
        <v>3</v>
      </c>
      <c r="K43" s="35">
        <f t="shared" si="14"/>
        <v>4</v>
      </c>
      <c r="L43" s="35">
        <f t="shared" si="14"/>
        <v>1</v>
      </c>
      <c r="M43" s="58">
        <f>IF(COUNT(C43:L43) &gt; 2, SUM(C43:L43)-MIN(C43:L43)-SMALL(C43:L43,2), SUM(C43:L43))</f>
        <v>44</v>
      </c>
      <c r="N43" s="45" t="s">
        <v>57</v>
      </c>
    </row>
    <row r="44" spans="1:14" x14ac:dyDescent="0.2">
      <c r="A44" s="219"/>
      <c r="B44" s="2" t="s">
        <v>6</v>
      </c>
      <c r="C44" s="59">
        <v>30</v>
      </c>
      <c r="D44" s="59">
        <v>40</v>
      </c>
      <c r="E44" s="59" t="str">
        <f t="shared" ref="E44:K44" si="15">IF(E42=1,E$3*20*0.55,IF(E42=2,E$3*20*0.3,IF(E42=3,E$3*20*0.15,"")))</f>
        <v/>
      </c>
      <c r="F44" s="59" t="str">
        <f t="shared" si="15"/>
        <v/>
      </c>
      <c r="G44" s="59" t="str">
        <f t="shared" si="15"/>
        <v/>
      </c>
      <c r="H44" s="59">
        <v>100</v>
      </c>
      <c r="I44" s="59" t="str">
        <f t="shared" si="15"/>
        <v/>
      </c>
      <c r="J44" s="59" t="str">
        <f t="shared" si="15"/>
        <v/>
      </c>
      <c r="K44" s="59" t="str">
        <f t="shared" si="15"/>
        <v/>
      </c>
      <c r="L44" s="59" t="str">
        <f>IF(L42=1,L$3*20*0.55,IF(L42=2,L$3*20*0.3,IF(L42=3,L$3*20*0.15,"")))</f>
        <v/>
      </c>
      <c r="M44" s="36">
        <f>SUM(C44:L44)</f>
        <v>170</v>
      </c>
      <c r="N44" s="45" t="s">
        <v>48</v>
      </c>
    </row>
    <row r="45" spans="1:14" x14ac:dyDescent="0.2">
      <c r="A45" s="220"/>
      <c r="B45" s="3" t="s">
        <v>45</v>
      </c>
      <c r="C45" s="40">
        <v>3</v>
      </c>
      <c r="D45" s="40">
        <v>1</v>
      </c>
      <c r="E45" s="40">
        <v>3</v>
      </c>
      <c r="F45" s="40" t="s">
        <v>58</v>
      </c>
      <c r="G45" s="40">
        <v>5</v>
      </c>
      <c r="H45" s="40">
        <v>3</v>
      </c>
      <c r="I45" s="40">
        <v>3</v>
      </c>
      <c r="J45" s="40" t="s">
        <v>60</v>
      </c>
      <c r="K45" s="40">
        <v>7</v>
      </c>
      <c r="L45" s="40">
        <v>8</v>
      </c>
      <c r="M45" s="15">
        <f>IF(M43&gt;0, M43*50, "0")</f>
        <v>2200</v>
      </c>
      <c r="N45" s="46" t="s">
        <v>49</v>
      </c>
    </row>
    <row r="46" spans="1:14" ht="4.5" customHeight="1" x14ac:dyDescent="0.2">
      <c r="A46" s="51"/>
      <c r="B46" s="52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4"/>
      <c r="N46" s="55"/>
    </row>
    <row r="47" spans="1:14" x14ac:dyDescent="0.2">
      <c r="A47" s="215" t="s">
        <v>2</v>
      </c>
      <c r="B47" s="9" t="s">
        <v>4</v>
      </c>
      <c r="C47" s="37">
        <v>4</v>
      </c>
      <c r="D47" s="37">
        <v>6</v>
      </c>
      <c r="E47" s="37">
        <v>4</v>
      </c>
      <c r="F47" s="37">
        <v>4</v>
      </c>
      <c r="G47" s="37">
        <v>2</v>
      </c>
      <c r="H47" s="37">
        <v>7</v>
      </c>
      <c r="I47" s="37">
        <v>8</v>
      </c>
      <c r="J47" s="37">
        <v>7</v>
      </c>
      <c r="K47" s="37">
        <v>4</v>
      </c>
      <c r="L47" s="37">
        <v>2</v>
      </c>
      <c r="M47" s="14">
        <f>SUM(C48:L48)</f>
        <v>62</v>
      </c>
      <c r="N47" s="41" t="s">
        <v>46</v>
      </c>
    </row>
    <row r="48" spans="1:14" x14ac:dyDescent="0.2">
      <c r="A48" s="216"/>
      <c r="B48" s="11" t="s">
        <v>5</v>
      </c>
      <c r="C48" s="37">
        <f t="shared" ref="C48:L48" si="16">IF(C47&gt;0,11-C47, "")</f>
        <v>7</v>
      </c>
      <c r="D48" s="37">
        <f t="shared" si="16"/>
        <v>5</v>
      </c>
      <c r="E48" s="37">
        <f t="shared" si="16"/>
        <v>7</v>
      </c>
      <c r="F48" s="37">
        <f t="shared" si="16"/>
        <v>7</v>
      </c>
      <c r="G48" s="37">
        <f t="shared" si="16"/>
        <v>9</v>
      </c>
      <c r="H48" s="37">
        <f t="shared" si="16"/>
        <v>4</v>
      </c>
      <c r="I48" s="37">
        <f t="shared" si="16"/>
        <v>3</v>
      </c>
      <c r="J48" s="37">
        <f t="shared" si="16"/>
        <v>4</v>
      </c>
      <c r="K48" s="37">
        <f t="shared" si="16"/>
        <v>7</v>
      </c>
      <c r="L48" s="37">
        <f t="shared" si="16"/>
        <v>9</v>
      </c>
      <c r="M48" s="14">
        <f>IF(COUNT(C48:L48) &gt; 2, SUM(C48:L48)-MIN(C48:L48)-SMALL(C48:L48,2), SUM(C48:L48))</f>
        <v>55</v>
      </c>
      <c r="N48" s="42" t="s">
        <v>57</v>
      </c>
    </row>
    <row r="49" spans="1:14" x14ac:dyDescent="0.2">
      <c r="A49" s="216"/>
      <c r="B49" s="11" t="s">
        <v>6</v>
      </c>
      <c r="C49" s="38" t="str">
        <f t="shared" ref="C49:K49" si="17">IF(C47=1,C$3*20*0.55,IF(C47=2,C$3*20*0.3,IF(C47=3,C$3*20*0.15,"")))</f>
        <v/>
      </c>
      <c r="D49" s="38" t="str">
        <f t="shared" si="17"/>
        <v/>
      </c>
      <c r="E49" s="38" t="str">
        <f t="shared" si="17"/>
        <v/>
      </c>
      <c r="F49" s="38" t="str">
        <f t="shared" si="17"/>
        <v/>
      </c>
      <c r="G49" s="38">
        <v>50</v>
      </c>
      <c r="H49" s="38" t="str">
        <f t="shared" si="17"/>
        <v/>
      </c>
      <c r="I49" s="38" t="str">
        <f t="shared" si="17"/>
        <v/>
      </c>
      <c r="J49" s="38" t="str">
        <f t="shared" si="17"/>
        <v/>
      </c>
      <c r="K49" s="38" t="str">
        <f t="shared" si="17"/>
        <v/>
      </c>
      <c r="L49" s="38">
        <f>IF(L47=1,L$3*20*0.55,IF(L47=2,L$3*20*0.3,IF(L47=3,L$3*20*0.15,"")))</f>
        <v>60</v>
      </c>
      <c r="M49" s="26">
        <f>SUM(C49:L49)</f>
        <v>110</v>
      </c>
      <c r="N49" s="42" t="s">
        <v>48</v>
      </c>
    </row>
    <row r="50" spans="1:14" x14ac:dyDescent="0.2">
      <c r="A50" s="217"/>
      <c r="B50" s="13" t="s">
        <v>45</v>
      </c>
      <c r="C50" s="39">
        <v>4</v>
      </c>
      <c r="D50" s="39">
        <v>4</v>
      </c>
      <c r="E50" s="39">
        <v>2</v>
      </c>
      <c r="F50" s="39">
        <v>7</v>
      </c>
      <c r="G50" s="39">
        <v>4</v>
      </c>
      <c r="H50" s="39">
        <v>4</v>
      </c>
      <c r="I50" s="39" t="s">
        <v>56</v>
      </c>
      <c r="J50" s="39" t="s">
        <v>60</v>
      </c>
      <c r="K50" s="39">
        <v>5</v>
      </c>
      <c r="L50" s="39">
        <v>5</v>
      </c>
      <c r="M50" s="14">
        <f>IF(M48&gt;0, M48*50, "0")</f>
        <v>2750</v>
      </c>
      <c r="N50" s="43" t="s">
        <v>49</v>
      </c>
    </row>
    <row r="51" spans="1:14" ht="4.5" customHeight="1" x14ac:dyDescent="0.2">
      <c r="A51" s="51"/>
      <c r="B51" s="52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4"/>
      <c r="N51" s="55"/>
    </row>
    <row r="52" spans="1:14" x14ac:dyDescent="0.2">
      <c r="A52" s="218" t="s">
        <v>14</v>
      </c>
      <c r="B52" s="1" t="s">
        <v>4</v>
      </c>
      <c r="C52" s="57">
        <v>1</v>
      </c>
      <c r="D52" s="57">
        <v>5</v>
      </c>
      <c r="E52" s="57">
        <v>3</v>
      </c>
      <c r="F52" s="57">
        <v>2</v>
      </c>
      <c r="G52" s="57">
        <v>7</v>
      </c>
      <c r="H52" s="57">
        <v>5</v>
      </c>
      <c r="I52" s="57">
        <v>0</v>
      </c>
      <c r="J52" s="57">
        <v>2</v>
      </c>
      <c r="K52" s="57">
        <v>1</v>
      </c>
      <c r="L52" s="57">
        <v>7</v>
      </c>
      <c r="M52" s="15">
        <f>SUM(C53:L53)</f>
        <v>66</v>
      </c>
      <c r="N52" s="44" t="s">
        <v>46</v>
      </c>
    </row>
    <row r="53" spans="1:14" x14ac:dyDescent="0.2">
      <c r="A53" s="219"/>
      <c r="B53" s="2" t="s">
        <v>5</v>
      </c>
      <c r="C53" s="57">
        <f t="shared" ref="C53:L53" si="18">IF(C52&gt;0,11-C52, "")</f>
        <v>10</v>
      </c>
      <c r="D53" s="57">
        <f t="shared" si="18"/>
        <v>6</v>
      </c>
      <c r="E53" s="57">
        <f t="shared" si="18"/>
        <v>8</v>
      </c>
      <c r="F53" s="57">
        <f t="shared" si="18"/>
        <v>9</v>
      </c>
      <c r="G53" s="57">
        <f t="shared" si="18"/>
        <v>4</v>
      </c>
      <c r="H53" s="57">
        <f t="shared" si="18"/>
        <v>6</v>
      </c>
      <c r="I53" s="57">
        <v>0</v>
      </c>
      <c r="J53" s="57">
        <f t="shared" si="18"/>
        <v>9</v>
      </c>
      <c r="K53" s="57">
        <f t="shared" si="18"/>
        <v>10</v>
      </c>
      <c r="L53" s="57">
        <f t="shared" si="18"/>
        <v>4</v>
      </c>
      <c r="M53" s="15">
        <f>IF(COUNT(C53:L53) &gt; 2, SUM(C53:L53)-MIN(C53:L53)-SMALL(C53:L53,2), SUM(C53:L53))</f>
        <v>62</v>
      </c>
      <c r="N53" s="45" t="s">
        <v>57</v>
      </c>
    </row>
    <row r="54" spans="1:14" x14ac:dyDescent="0.2">
      <c r="A54" s="219"/>
      <c r="B54" s="2" t="s">
        <v>6</v>
      </c>
      <c r="C54" s="59">
        <v>100</v>
      </c>
      <c r="D54" s="59" t="str">
        <f t="shared" ref="D54:K54" si="19">IF(D52=1,D$3*20*0.55,IF(D52=2,D$3*20*0.3,IF(D52=3,D$3*20*0.15,"")))</f>
        <v/>
      </c>
      <c r="E54" s="59">
        <f t="shared" si="19"/>
        <v>30</v>
      </c>
      <c r="F54" s="59">
        <f t="shared" si="19"/>
        <v>60</v>
      </c>
      <c r="G54" s="59" t="str">
        <f t="shared" si="19"/>
        <v/>
      </c>
      <c r="H54" s="59" t="str">
        <f t="shared" si="19"/>
        <v/>
      </c>
      <c r="I54" s="59" t="str">
        <f t="shared" si="19"/>
        <v/>
      </c>
      <c r="J54" s="59">
        <v>45</v>
      </c>
      <c r="K54" s="59">
        <f t="shared" si="19"/>
        <v>110.00000000000001</v>
      </c>
      <c r="L54" s="59" t="str">
        <f>IF(L52=1,L$3*20*0.55,IF(L52=2,L$3*20*0.3,IF(L52=3,L$3*20*0.15,"")))</f>
        <v/>
      </c>
      <c r="M54" s="36">
        <f>SUM(C54:L54)</f>
        <v>345</v>
      </c>
      <c r="N54" s="45" t="s">
        <v>48</v>
      </c>
    </row>
    <row r="55" spans="1:14" x14ac:dyDescent="0.2">
      <c r="A55" s="220"/>
      <c r="B55" s="3" t="s">
        <v>45</v>
      </c>
      <c r="C55" s="40">
        <v>1</v>
      </c>
      <c r="D55" s="40">
        <v>2</v>
      </c>
      <c r="E55" s="40">
        <v>1</v>
      </c>
      <c r="F55" s="40">
        <v>1</v>
      </c>
      <c r="G55" s="40">
        <v>1</v>
      </c>
      <c r="H55" s="40" t="s">
        <v>55</v>
      </c>
      <c r="I55" s="40">
        <v>2</v>
      </c>
      <c r="J55" s="40">
        <v>1</v>
      </c>
      <c r="K55" s="40">
        <v>1</v>
      </c>
      <c r="L55" s="40">
        <v>1</v>
      </c>
      <c r="M55" s="15">
        <f>IF(M53&gt;0, M53*50, "0")</f>
        <v>3100</v>
      </c>
      <c r="N55" s="46" t="s">
        <v>49</v>
      </c>
    </row>
  </sheetData>
  <mergeCells count="11">
    <mergeCell ref="A6:B6"/>
    <mergeCell ref="A7:A10"/>
    <mergeCell ref="A12:A15"/>
    <mergeCell ref="A17:A20"/>
    <mergeCell ref="A52:A55"/>
    <mergeCell ref="A22:A25"/>
    <mergeCell ref="A27:A30"/>
    <mergeCell ref="A32:A35"/>
    <mergeCell ref="A37:A40"/>
    <mergeCell ref="A47:A50"/>
    <mergeCell ref="A42:A45"/>
  </mergeCells>
  <phoneticPr fontId="3" type="noConversion"/>
  <pageMargins left="0.75" right="0.75" top="1" bottom="1" header="0.5" footer="0.5"/>
  <pageSetup scale="76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55"/>
  <sheetViews>
    <sheetView zoomScale="85" workbookViewId="0">
      <selection activeCell="Q23" sqref="Q23"/>
    </sheetView>
  </sheetViews>
  <sheetFormatPr defaultColWidth="8.7109375" defaultRowHeight="12.75" x14ac:dyDescent="0.2"/>
  <cols>
    <col min="1" max="1" width="19" customWidth="1"/>
    <col min="3" max="12" width="8.7109375" customWidth="1"/>
    <col min="13" max="13" width="15.28515625" bestFit="1" customWidth="1"/>
    <col min="14" max="14" width="8.7109375" customWidth="1"/>
    <col min="15" max="15" width="26.85546875" bestFit="1" customWidth="1"/>
  </cols>
  <sheetData>
    <row r="1" spans="1:15" ht="20.25" x14ac:dyDescent="0.3">
      <c r="A1" s="5" t="s">
        <v>10</v>
      </c>
      <c r="N1" s="4"/>
    </row>
    <row r="2" spans="1:15" ht="10.5" customHeight="1" x14ac:dyDescent="0.3">
      <c r="A2" s="5"/>
      <c r="N2" s="4"/>
    </row>
    <row r="3" spans="1:15" x14ac:dyDescent="0.2">
      <c r="A3" s="56" t="s">
        <v>50</v>
      </c>
      <c r="C3" s="60">
        <v>10</v>
      </c>
      <c r="D3" s="61">
        <v>10</v>
      </c>
      <c r="E3" s="61">
        <v>10</v>
      </c>
      <c r="F3" s="61">
        <v>8</v>
      </c>
      <c r="G3" s="61">
        <v>9</v>
      </c>
      <c r="H3" s="61">
        <v>10</v>
      </c>
      <c r="I3" s="61">
        <v>10</v>
      </c>
      <c r="J3" s="61">
        <v>10</v>
      </c>
      <c r="K3" s="61">
        <v>10</v>
      </c>
      <c r="L3" s="62">
        <v>10</v>
      </c>
      <c r="M3" s="70"/>
      <c r="N3" s="4"/>
    </row>
    <row r="4" spans="1:15" x14ac:dyDescent="0.2">
      <c r="A4" s="56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2"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/>
      <c r="N5" s="4"/>
    </row>
    <row r="6" spans="1:15" x14ac:dyDescent="0.2">
      <c r="A6" s="213" t="s">
        <v>7</v>
      </c>
      <c r="B6" s="214"/>
      <c r="C6" s="16">
        <v>39833</v>
      </c>
      <c r="D6" s="16">
        <v>39840</v>
      </c>
      <c r="E6" s="16">
        <v>39847</v>
      </c>
      <c r="F6" s="16">
        <v>39854</v>
      </c>
      <c r="G6" s="16">
        <v>39861</v>
      </c>
      <c r="H6" s="16">
        <v>39868</v>
      </c>
      <c r="I6" s="16">
        <v>39875</v>
      </c>
      <c r="J6" s="16">
        <v>39882</v>
      </c>
      <c r="K6" s="16">
        <v>39889</v>
      </c>
      <c r="L6" s="16">
        <v>39896</v>
      </c>
      <c r="M6" s="16"/>
      <c r="N6" s="7" t="s">
        <v>9</v>
      </c>
    </row>
    <row r="7" spans="1:15" ht="12.75" customHeight="1" x14ac:dyDescent="0.2">
      <c r="A7" s="215" t="s">
        <v>16</v>
      </c>
      <c r="B7" s="9" t="s">
        <v>4</v>
      </c>
      <c r="C7" s="37">
        <v>2</v>
      </c>
      <c r="D7" s="37">
        <v>5</v>
      </c>
      <c r="E7" s="37">
        <v>1</v>
      </c>
      <c r="F7" s="37">
        <v>6</v>
      </c>
      <c r="G7" s="37">
        <v>7</v>
      </c>
      <c r="H7" s="37">
        <v>5</v>
      </c>
      <c r="I7" s="37">
        <v>7</v>
      </c>
      <c r="J7" s="37">
        <v>9</v>
      </c>
      <c r="K7" s="37">
        <v>2</v>
      </c>
      <c r="L7" s="37">
        <v>6</v>
      </c>
      <c r="M7" s="37" t="s">
        <v>16</v>
      </c>
      <c r="N7" s="14">
        <f>SUM(C8:L8)</f>
        <v>60</v>
      </c>
      <c r="O7" s="41" t="s">
        <v>46</v>
      </c>
    </row>
    <row r="8" spans="1:15" x14ac:dyDescent="0.2">
      <c r="A8" s="216"/>
      <c r="B8" s="11" t="s">
        <v>5</v>
      </c>
      <c r="C8" s="10">
        <f t="shared" ref="C8:L8" si="0">IF(C7&gt;0,11-C7, "")</f>
        <v>9</v>
      </c>
      <c r="D8" s="10">
        <f t="shared" si="0"/>
        <v>6</v>
      </c>
      <c r="E8" s="10">
        <f t="shared" si="0"/>
        <v>10</v>
      </c>
      <c r="F8" s="10">
        <f t="shared" si="0"/>
        <v>5</v>
      </c>
      <c r="G8" s="10">
        <f t="shared" si="0"/>
        <v>4</v>
      </c>
      <c r="H8" s="10">
        <f t="shared" si="0"/>
        <v>6</v>
      </c>
      <c r="I8" s="10">
        <f t="shared" si="0"/>
        <v>4</v>
      </c>
      <c r="J8" s="10">
        <f t="shared" si="0"/>
        <v>2</v>
      </c>
      <c r="K8" s="10">
        <f t="shared" si="0"/>
        <v>9</v>
      </c>
      <c r="L8" s="10">
        <f t="shared" si="0"/>
        <v>5</v>
      </c>
      <c r="M8" s="37" t="s">
        <v>16</v>
      </c>
      <c r="N8" s="25">
        <f>IF(COUNT(C8:L8) &gt; 2, SUM(C8:L8)-MIN(C8:L8)-SMALL(C8:L8,2), SUM(C8:L8))</f>
        <v>54</v>
      </c>
      <c r="O8" s="42" t="s">
        <v>57</v>
      </c>
    </row>
    <row r="9" spans="1:15" x14ac:dyDescent="0.2">
      <c r="A9" s="216"/>
      <c r="B9" s="11" t="s">
        <v>6</v>
      </c>
      <c r="C9" s="38">
        <f t="shared" ref="C9:K9" si="1">IF(C7=1,C$3*20*0.55,IF(C7=2,C$3*20*0.3,IF(C7=3,C$3*20*0.15,"")))</f>
        <v>60</v>
      </c>
      <c r="D9" s="38" t="str">
        <f t="shared" si="1"/>
        <v/>
      </c>
      <c r="E9" s="38">
        <f t="shared" si="1"/>
        <v>110.00000000000001</v>
      </c>
      <c r="F9" s="38" t="str">
        <f t="shared" si="1"/>
        <v/>
      </c>
      <c r="G9" s="38" t="str">
        <f t="shared" si="1"/>
        <v/>
      </c>
      <c r="H9" s="38" t="str">
        <f t="shared" si="1"/>
        <v/>
      </c>
      <c r="I9" s="38" t="str">
        <f t="shared" si="1"/>
        <v/>
      </c>
      <c r="J9" s="38" t="str">
        <f t="shared" si="1"/>
        <v/>
      </c>
      <c r="K9" s="38">
        <f t="shared" si="1"/>
        <v>60</v>
      </c>
      <c r="L9" s="38" t="str">
        <f>IF(L7=1,L$3*20*0.55,IF(L7=2,L$3*20*0.3,IF(L7=3,L$3*20*0.15,"")))</f>
        <v/>
      </c>
      <c r="M9" s="37" t="s">
        <v>16</v>
      </c>
      <c r="N9" s="26">
        <f>SUM(C9:L9)</f>
        <v>230</v>
      </c>
      <c r="O9" s="42" t="s">
        <v>48</v>
      </c>
    </row>
    <row r="10" spans="1:15" x14ac:dyDescent="0.2">
      <c r="A10" s="217"/>
      <c r="B10" s="13" t="s">
        <v>45</v>
      </c>
      <c r="C10" s="39">
        <v>2</v>
      </c>
      <c r="D10" s="39">
        <v>2</v>
      </c>
      <c r="E10" s="39">
        <v>1</v>
      </c>
      <c r="F10" s="39">
        <v>2</v>
      </c>
      <c r="G10" s="39">
        <v>3</v>
      </c>
      <c r="H10" s="39">
        <v>3</v>
      </c>
      <c r="I10" s="39">
        <v>5</v>
      </c>
      <c r="J10" s="39">
        <v>6</v>
      </c>
      <c r="K10" s="39" t="s">
        <v>44</v>
      </c>
      <c r="L10" s="39"/>
      <c r="M10" s="37" t="s">
        <v>16</v>
      </c>
      <c r="N10" s="14">
        <f>IF(N8&gt;0, N8*50, "0")</f>
        <v>2700</v>
      </c>
      <c r="O10" s="43" t="s">
        <v>49</v>
      </c>
    </row>
    <row r="11" spans="1:15" ht="4.5" customHeight="1" x14ac:dyDescent="0.2">
      <c r="A11" s="47"/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0"/>
    </row>
    <row r="12" spans="1:15" x14ac:dyDescent="0.2">
      <c r="A12" s="218" t="s">
        <v>11</v>
      </c>
      <c r="B12" s="1" t="s">
        <v>4</v>
      </c>
      <c r="C12" s="57">
        <v>1</v>
      </c>
      <c r="D12" s="57">
        <v>9</v>
      </c>
      <c r="E12" s="57">
        <v>8</v>
      </c>
      <c r="F12" s="57">
        <v>1</v>
      </c>
      <c r="G12" s="57">
        <v>4</v>
      </c>
      <c r="H12" s="57">
        <v>2</v>
      </c>
      <c r="I12" s="57">
        <v>8</v>
      </c>
      <c r="J12" s="57">
        <v>1</v>
      </c>
      <c r="K12" s="57">
        <v>3</v>
      </c>
      <c r="L12" s="57">
        <v>9</v>
      </c>
      <c r="M12" s="57" t="s">
        <v>11</v>
      </c>
      <c r="N12" s="15">
        <f>SUM(C13:L13)</f>
        <v>64</v>
      </c>
      <c r="O12" s="44" t="s">
        <v>46</v>
      </c>
    </row>
    <row r="13" spans="1:15" x14ac:dyDescent="0.2">
      <c r="A13" s="219"/>
      <c r="B13" s="2" t="s">
        <v>5</v>
      </c>
      <c r="C13" s="35">
        <f t="shared" ref="C13:L13" si="2">IF(C12&gt;0,11-C12, "")</f>
        <v>10</v>
      </c>
      <c r="D13" s="35">
        <f t="shared" si="2"/>
        <v>2</v>
      </c>
      <c r="E13" s="35">
        <f t="shared" si="2"/>
        <v>3</v>
      </c>
      <c r="F13" s="35">
        <f t="shared" si="2"/>
        <v>10</v>
      </c>
      <c r="G13" s="35">
        <f t="shared" si="2"/>
        <v>7</v>
      </c>
      <c r="H13" s="35">
        <f t="shared" si="2"/>
        <v>9</v>
      </c>
      <c r="I13" s="35">
        <f t="shared" si="2"/>
        <v>3</v>
      </c>
      <c r="J13" s="35">
        <f t="shared" si="2"/>
        <v>10</v>
      </c>
      <c r="K13" s="35">
        <f t="shared" si="2"/>
        <v>8</v>
      </c>
      <c r="L13" s="35">
        <f t="shared" si="2"/>
        <v>2</v>
      </c>
      <c r="M13" s="57" t="s">
        <v>11</v>
      </c>
      <c r="N13" s="58">
        <f>IF(COUNT(C13:L13) &gt; 2, SUM(C13:L13)-MIN(C13:L13)-SMALL(C13:L13,2), SUM(C13:L13))</f>
        <v>60</v>
      </c>
      <c r="O13" s="45" t="s">
        <v>57</v>
      </c>
    </row>
    <row r="14" spans="1:15" x14ac:dyDescent="0.2">
      <c r="A14" s="219"/>
      <c r="B14" s="2" t="s">
        <v>6</v>
      </c>
      <c r="C14" s="59">
        <f t="shared" ref="C14:K14" si="3">IF(C12=1,C$3*20*0.55,IF(C12=2,C$3*20*0.3,IF(C12=3,C$3*20*0.15,"")))</f>
        <v>110.00000000000001</v>
      </c>
      <c r="D14" s="59" t="str">
        <f t="shared" si="3"/>
        <v/>
      </c>
      <c r="E14" s="59" t="str">
        <f t="shared" si="3"/>
        <v/>
      </c>
      <c r="F14" s="59">
        <v>90</v>
      </c>
      <c r="G14" s="59" t="str">
        <f t="shared" si="3"/>
        <v/>
      </c>
      <c r="H14" s="59">
        <f t="shared" si="3"/>
        <v>60</v>
      </c>
      <c r="I14" s="59" t="str">
        <f t="shared" si="3"/>
        <v/>
      </c>
      <c r="J14" s="59">
        <f t="shared" si="3"/>
        <v>110.00000000000001</v>
      </c>
      <c r="K14" s="59">
        <f t="shared" si="3"/>
        <v>30</v>
      </c>
      <c r="L14" s="59" t="str">
        <f>IF(L12=1,L$3*20*0.55,IF(L12=2,L$3*20*0.3,IF(L12=3,L$3*20*0.15,"")))</f>
        <v/>
      </c>
      <c r="M14" s="57" t="s">
        <v>11</v>
      </c>
      <c r="N14" s="36">
        <f>SUM(C14:L14)</f>
        <v>400</v>
      </c>
      <c r="O14" s="45" t="s">
        <v>48</v>
      </c>
    </row>
    <row r="15" spans="1:15" x14ac:dyDescent="0.2">
      <c r="A15" s="220"/>
      <c r="B15" s="3" t="s">
        <v>45</v>
      </c>
      <c r="C15" s="40">
        <v>1</v>
      </c>
      <c r="D15" s="40" t="s">
        <v>56</v>
      </c>
      <c r="E15" s="40">
        <v>6</v>
      </c>
      <c r="F15" s="40">
        <v>1</v>
      </c>
      <c r="G15" s="40" t="s">
        <v>55</v>
      </c>
      <c r="H15" s="40">
        <v>1</v>
      </c>
      <c r="I15" s="40">
        <v>1</v>
      </c>
      <c r="J15" s="40">
        <v>1</v>
      </c>
      <c r="K15" s="40">
        <v>1</v>
      </c>
      <c r="L15" s="40"/>
      <c r="M15" s="57" t="s">
        <v>11</v>
      </c>
      <c r="N15" s="15">
        <f>IF(N13&gt;0, N13*50, "0")</f>
        <v>3000</v>
      </c>
      <c r="O15" s="46" t="s">
        <v>49</v>
      </c>
    </row>
    <row r="16" spans="1:15" ht="4.5" customHeight="1" x14ac:dyDescent="0.2">
      <c r="A16" s="51"/>
      <c r="B16" s="52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4"/>
      <c r="O16" s="55"/>
    </row>
    <row r="17" spans="1:15" x14ac:dyDescent="0.2">
      <c r="A17" s="215" t="s">
        <v>12</v>
      </c>
      <c r="B17" s="9" t="s">
        <v>4</v>
      </c>
      <c r="C17" s="37">
        <v>7</v>
      </c>
      <c r="D17" s="37">
        <v>3</v>
      </c>
      <c r="E17" s="37">
        <v>7</v>
      </c>
      <c r="F17" s="37">
        <v>4</v>
      </c>
      <c r="G17" s="37">
        <v>3</v>
      </c>
      <c r="H17" s="37">
        <v>1</v>
      </c>
      <c r="I17" s="37">
        <v>9</v>
      </c>
      <c r="J17" s="37">
        <v>6</v>
      </c>
      <c r="K17" s="37">
        <v>7</v>
      </c>
      <c r="L17" s="37">
        <v>2</v>
      </c>
      <c r="M17" s="37" t="s">
        <v>85</v>
      </c>
      <c r="N17" s="14">
        <f>SUM(C18:L18)</f>
        <v>61</v>
      </c>
      <c r="O17" s="41" t="s">
        <v>46</v>
      </c>
    </row>
    <row r="18" spans="1:15" x14ac:dyDescent="0.2">
      <c r="A18" s="216"/>
      <c r="B18" s="11" t="s">
        <v>5</v>
      </c>
      <c r="C18" s="37">
        <f t="shared" ref="C18:L18" si="4">IF(C17&gt;0,11-C17, "")</f>
        <v>4</v>
      </c>
      <c r="D18" s="37">
        <f t="shared" si="4"/>
        <v>8</v>
      </c>
      <c r="E18" s="37">
        <f t="shared" si="4"/>
        <v>4</v>
      </c>
      <c r="F18" s="37">
        <f t="shared" si="4"/>
        <v>7</v>
      </c>
      <c r="G18" s="37">
        <f t="shared" si="4"/>
        <v>8</v>
      </c>
      <c r="H18" s="37">
        <f t="shared" si="4"/>
        <v>10</v>
      </c>
      <c r="I18" s="37">
        <f t="shared" si="4"/>
        <v>2</v>
      </c>
      <c r="J18" s="37">
        <f t="shared" si="4"/>
        <v>5</v>
      </c>
      <c r="K18" s="37">
        <f t="shared" si="4"/>
        <v>4</v>
      </c>
      <c r="L18" s="37">
        <f t="shared" si="4"/>
        <v>9</v>
      </c>
      <c r="M18" s="37" t="s">
        <v>85</v>
      </c>
      <c r="N18" s="14">
        <f>IF(COUNT(C18:L18) &gt; 2, SUM(C18:L18)-MIN(C18:L18)-SMALL(C18:L18,2), SUM(C18:L18))</f>
        <v>55</v>
      </c>
      <c r="O18" s="42" t="s">
        <v>57</v>
      </c>
    </row>
    <row r="19" spans="1:15" x14ac:dyDescent="0.2">
      <c r="A19" s="216"/>
      <c r="B19" s="11" t="s">
        <v>6</v>
      </c>
      <c r="C19" s="38" t="str">
        <f t="shared" ref="C19:K19" si="5">IF(C17=1,C$3*20*0.55,IF(C17=2,C$3*20*0.3,IF(C17=3,C$3*20*0.15,"")))</f>
        <v/>
      </c>
      <c r="D19" s="38">
        <f t="shared" si="5"/>
        <v>30</v>
      </c>
      <c r="E19" s="38" t="str">
        <f t="shared" si="5"/>
        <v/>
      </c>
      <c r="F19" s="38" t="str">
        <f t="shared" si="5"/>
        <v/>
      </c>
      <c r="G19" s="38">
        <v>30</v>
      </c>
      <c r="H19" s="38">
        <f t="shared" si="5"/>
        <v>110.00000000000001</v>
      </c>
      <c r="I19" s="38" t="str">
        <f t="shared" si="5"/>
        <v/>
      </c>
      <c r="J19" s="38" t="str">
        <f t="shared" si="5"/>
        <v/>
      </c>
      <c r="K19" s="38" t="str">
        <f t="shared" si="5"/>
        <v/>
      </c>
      <c r="L19" s="38">
        <f>IF(L17=1,L$3*20*0.55,IF(L17=2,L$3*20*0.3,IF(L17=3,L$3*20*0.15,"")))</f>
        <v>60</v>
      </c>
      <c r="M19" s="37" t="s">
        <v>85</v>
      </c>
      <c r="N19" s="26">
        <f>SUM(C19:L19)</f>
        <v>230</v>
      </c>
      <c r="O19" s="42" t="s">
        <v>48</v>
      </c>
    </row>
    <row r="20" spans="1:15" x14ac:dyDescent="0.2">
      <c r="A20" s="217"/>
      <c r="B20" s="13" t="s">
        <v>45</v>
      </c>
      <c r="C20" s="39">
        <v>7</v>
      </c>
      <c r="D20" s="39" t="s">
        <v>56</v>
      </c>
      <c r="E20" s="39">
        <v>5</v>
      </c>
      <c r="F20" s="39" t="s">
        <v>60</v>
      </c>
      <c r="G20" s="39" t="s">
        <v>56</v>
      </c>
      <c r="H20" s="39">
        <v>2</v>
      </c>
      <c r="I20" s="39" t="s">
        <v>58</v>
      </c>
      <c r="J20" s="39" t="s">
        <v>44</v>
      </c>
      <c r="K20" s="39">
        <v>7</v>
      </c>
      <c r="L20" s="39"/>
      <c r="M20" s="37" t="s">
        <v>85</v>
      </c>
      <c r="N20" s="14">
        <f>IF(N18&gt;0, N18*50, "0")</f>
        <v>2750</v>
      </c>
      <c r="O20" s="43" t="s">
        <v>49</v>
      </c>
    </row>
    <row r="21" spans="1:15" ht="4.5" customHeight="1" x14ac:dyDescent="0.2">
      <c r="A21" s="51"/>
      <c r="B21" s="52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4"/>
      <c r="O21" s="55"/>
    </row>
    <row r="22" spans="1:15" x14ac:dyDescent="0.2">
      <c r="A22" s="218" t="s">
        <v>3</v>
      </c>
      <c r="B22" s="1" t="s">
        <v>4</v>
      </c>
      <c r="C22" s="57">
        <v>5</v>
      </c>
      <c r="D22" s="57">
        <v>7</v>
      </c>
      <c r="E22" s="57">
        <v>9</v>
      </c>
      <c r="F22" s="57">
        <v>2</v>
      </c>
      <c r="G22" s="57">
        <v>9</v>
      </c>
      <c r="H22" s="57">
        <v>8</v>
      </c>
      <c r="I22" s="57">
        <v>3</v>
      </c>
      <c r="J22" s="57">
        <v>2</v>
      </c>
      <c r="K22" s="57">
        <v>1</v>
      </c>
      <c r="L22" s="57">
        <v>7</v>
      </c>
      <c r="M22" s="57" t="s">
        <v>3</v>
      </c>
      <c r="N22" s="15">
        <f>SUM(C23:L23)</f>
        <v>57</v>
      </c>
      <c r="O22" s="44" t="s">
        <v>46</v>
      </c>
    </row>
    <row r="23" spans="1:15" x14ac:dyDescent="0.2">
      <c r="A23" s="219"/>
      <c r="B23" s="2" t="s">
        <v>5</v>
      </c>
      <c r="C23" s="35">
        <f t="shared" ref="C23:L23" si="6">IF(C22&gt;0,11-C22, "")</f>
        <v>6</v>
      </c>
      <c r="D23" s="35">
        <f t="shared" si="6"/>
        <v>4</v>
      </c>
      <c r="E23" s="35">
        <f t="shared" si="6"/>
        <v>2</v>
      </c>
      <c r="F23" s="35">
        <f t="shared" si="6"/>
        <v>9</v>
      </c>
      <c r="G23" s="35">
        <f t="shared" si="6"/>
        <v>2</v>
      </c>
      <c r="H23" s="35">
        <f t="shared" si="6"/>
        <v>3</v>
      </c>
      <c r="I23" s="35">
        <f t="shared" si="6"/>
        <v>8</v>
      </c>
      <c r="J23" s="35">
        <f t="shared" si="6"/>
        <v>9</v>
      </c>
      <c r="K23" s="35">
        <f t="shared" si="6"/>
        <v>10</v>
      </c>
      <c r="L23" s="35">
        <f t="shared" si="6"/>
        <v>4</v>
      </c>
      <c r="M23" s="57" t="s">
        <v>3</v>
      </c>
      <c r="N23" s="58">
        <f>IF(COUNT(C23:L23) &gt; 2, SUM(C23:L23)-MIN(C23:L23)-SMALL(C23:L23,2), SUM(C23:L23))</f>
        <v>53</v>
      </c>
      <c r="O23" s="45" t="s">
        <v>57</v>
      </c>
    </row>
    <row r="24" spans="1:15" x14ac:dyDescent="0.2">
      <c r="A24" s="219"/>
      <c r="B24" s="2" t="s">
        <v>6</v>
      </c>
      <c r="C24" s="59" t="str">
        <f t="shared" ref="C24:K24" si="7">IF(C22=1,C$3*20*0.55,IF(C22=2,C$3*20*0.3,IF(C22=3,C$3*20*0.15,"")))</f>
        <v/>
      </c>
      <c r="D24" s="59" t="str">
        <f t="shared" si="7"/>
        <v/>
      </c>
      <c r="E24" s="59" t="str">
        <f t="shared" si="7"/>
        <v/>
      </c>
      <c r="F24" s="59">
        <v>45</v>
      </c>
      <c r="G24" s="59" t="str">
        <f t="shared" si="7"/>
        <v/>
      </c>
      <c r="H24" s="59" t="str">
        <f t="shared" si="7"/>
        <v/>
      </c>
      <c r="I24" s="59">
        <f t="shared" si="7"/>
        <v>30</v>
      </c>
      <c r="J24" s="59">
        <f t="shared" si="7"/>
        <v>60</v>
      </c>
      <c r="K24" s="59">
        <f t="shared" si="7"/>
        <v>110.00000000000001</v>
      </c>
      <c r="L24" s="59" t="str">
        <f>IF(L22=1,L$3*20*0.55,IF(L22=2,L$3*20*0.3,IF(L22=3,L$3*20*0.15,"")))</f>
        <v/>
      </c>
      <c r="M24" s="57" t="s">
        <v>3</v>
      </c>
      <c r="N24" s="36">
        <f>SUM(C24:L24)</f>
        <v>245</v>
      </c>
      <c r="O24" s="45" t="s">
        <v>48</v>
      </c>
    </row>
    <row r="25" spans="1:15" x14ac:dyDescent="0.2">
      <c r="A25" s="220"/>
      <c r="B25" s="3" t="s">
        <v>45</v>
      </c>
      <c r="C25" s="40">
        <v>5</v>
      </c>
      <c r="D25" s="40" t="s">
        <v>61</v>
      </c>
      <c r="E25" s="40">
        <v>9</v>
      </c>
      <c r="F25" s="40" t="s">
        <v>60</v>
      </c>
      <c r="G25" s="40">
        <v>8</v>
      </c>
      <c r="H25" s="40">
        <v>8</v>
      </c>
      <c r="I25" s="40">
        <v>8</v>
      </c>
      <c r="J25" s="40">
        <v>7</v>
      </c>
      <c r="K25" s="40" t="s">
        <v>44</v>
      </c>
      <c r="L25" s="40"/>
      <c r="M25" s="57" t="s">
        <v>3</v>
      </c>
      <c r="N25" s="15">
        <f>IF(N23&gt;0, N23*50, "0")</f>
        <v>2650</v>
      </c>
      <c r="O25" s="46" t="s">
        <v>49</v>
      </c>
    </row>
    <row r="26" spans="1:15" ht="4.5" customHeight="1" x14ac:dyDescent="0.2">
      <c r="A26" s="51"/>
      <c r="B26" s="52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4"/>
      <c r="O26" s="55"/>
    </row>
    <row r="27" spans="1:15" x14ac:dyDescent="0.2">
      <c r="A27" s="215" t="s">
        <v>1</v>
      </c>
      <c r="B27" s="9" t="s">
        <v>4</v>
      </c>
      <c r="C27" s="37">
        <v>9</v>
      </c>
      <c r="D27" s="37">
        <v>1</v>
      </c>
      <c r="E27" s="37">
        <v>10</v>
      </c>
      <c r="F27" s="37">
        <v>3</v>
      </c>
      <c r="G27" s="37">
        <v>2</v>
      </c>
      <c r="H27" s="37">
        <v>10</v>
      </c>
      <c r="I27" s="37">
        <v>6</v>
      </c>
      <c r="J27" s="37">
        <v>4</v>
      </c>
      <c r="K27" s="37">
        <v>4</v>
      </c>
      <c r="L27" s="37">
        <v>5</v>
      </c>
      <c r="M27" s="37" t="s">
        <v>1</v>
      </c>
      <c r="N27" s="14">
        <f>SUM(C28:L28)</f>
        <v>56</v>
      </c>
      <c r="O27" s="41" t="s">
        <v>46</v>
      </c>
    </row>
    <row r="28" spans="1:15" x14ac:dyDescent="0.2">
      <c r="A28" s="216"/>
      <c r="B28" s="11" t="s">
        <v>5</v>
      </c>
      <c r="C28" s="10">
        <f t="shared" ref="C28:L28" si="8">IF(C27&gt;0,11-C27, "")</f>
        <v>2</v>
      </c>
      <c r="D28" s="10">
        <f t="shared" si="8"/>
        <v>10</v>
      </c>
      <c r="E28" s="10">
        <f t="shared" si="8"/>
        <v>1</v>
      </c>
      <c r="F28" s="10">
        <f t="shared" si="8"/>
        <v>8</v>
      </c>
      <c r="G28" s="10">
        <f t="shared" si="8"/>
        <v>9</v>
      </c>
      <c r="H28" s="10">
        <f t="shared" si="8"/>
        <v>1</v>
      </c>
      <c r="I28" s="10">
        <f t="shared" si="8"/>
        <v>5</v>
      </c>
      <c r="J28" s="10">
        <f t="shared" si="8"/>
        <v>7</v>
      </c>
      <c r="K28" s="10">
        <f t="shared" si="8"/>
        <v>7</v>
      </c>
      <c r="L28" s="10">
        <f t="shared" si="8"/>
        <v>6</v>
      </c>
      <c r="M28" s="37" t="s">
        <v>1</v>
      </c>
      <c r="N28" s="25">
        <f>IF(COUNT(C28:L28) &gt; 2, SUM(C28:L28)-MIN(C28:L28)-SMALL(C28:L28,2), SUM(C28:L28))</f>
        <v>54</v>
      </c>
      <c r="O28" s="42" t="s">
        <v>57</v>
      </c>
    </row>
    <row r="29" spans="1:15" x14ac:dyDescent="0.2">
      <c r="A29" s="216"/>
      <c r="B29" s="11" t="s">
        <v>6</v>
      </c>
      <c r="C29" s="38" t="str">
        <f t="shared" ref="C29:K29" si="9">IF(C27=1,C$3*20*0.55,IF(C27=2,C$3*20*0.3,IF(C27=3,C$3*20*0.15,"")))</f>
        <v/>
      </c>
      <c r="D29" s="38">
        <f t="shared" si="9"/>
        <v>110.00000000000001</v>
      </c>
      <c r="E29" s="38" t="str">
        <f t="shared" si="9"/>
        <v/>
      </c>
      <c r="F29" s="38">
        <v>25</v>
      </c>
      <c r="G29" s="38">
        <v>50</v>
      </c>
      <c r="H29" s="38" t="str">
        <f t="shared" si="9"/>
        <v/>
      </c>
      <c r="I29" s="38" t="str">
        <f t="shared" si="9"/>
        <v/>
      </c>
      <c r="J29" s="38" t="str">
        <f t="shared" si="9"/>
        <v/>
      </c>
      <c r="K29" s="38" t="str">
        <f t="shared" si="9"/>
        <v/>
      </c>
      <c r="L29" s="38" t="str">
        <f>IF(L27=1,L$3*20*0.55,IF(L27=2,L$3*20*0.3,IF(L27=3,L$3*20*0.15,"")))</f>
        <v/>
      </c>
      <c r="M29" s="37" t="s">
        <v>1</v>
      </c>
      <c r="N29" s="26">
        <f>SUM(C29:L29)</f>
        <v>185</v>
      </c>
      <c r="O29" s="42" t="s">
        <v>48</v>
      </c>
    </row>
    <row r="30" spans="1:15" x14ac:dyDescent="0.2">
      <c r="A30" s="217"/>
      <c r="B30" s="13" t="s">
        <v>45</v>
      </c>
      <c r="C30" s="39">
        <v>9</v>
      </c>
      <c r="D30" s="39" t="s">
        <v>56</v>
      </c>
      <c r="E30" s="39" t="s">
        <v>61</v>
      </c>
      <c r="F30" s="39">
        <v>3</v>
      </c>
      <c r="G30" s="39" t="s">
        <v>55</v>
      </c>
      <c r="H30" s="39">
        <v>4</v>
      </c>
      <c r="I30" s="39">
        <v>6</v>
      </c>
      <c r="J30" s="39">
        <v>5</v>
      </c>
      <c r="K30" s="39">
        <v>4</v>
      </c>
      <c r="L30" s="39"/>
      <c r="M30" s="37" t="s">
        <v>1</v>
      </c>
      <c r="N30" s="14">
        <f>IF(N28&gt;0, N28*50, "0")</f>
        <v>2700</v>
      </c>
      <c r="O30" s="43" t="s">
        <v>49</v>
      </c>
    </row>
    <row r="31" spans="1:15" ht="4.5" customHeight="1" x14ac:dyDescent="0.2">
      <c r="A31" s="51"/>
      <c r="B31" s="52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4"/>
      <c r="O31" s="55"/>
    </row>
    <row r="32" spans="1:15" x14ac:dyDescent="0.2">
      <c r="A32" s="218" t="s">
        <v>51</v>
      </c>
      <c r="B32" s="1" t="s">
        <v>4</v>
      </c>
      <c r="C32" s="57">
        <v>10</v>
      </c>
      <c r="D32" s="57">
        <v>8</v>
      </c>
      <c r="E32" s="57">
        <v>4</v>
      </c>
      <c r="F32" s="57">
        <v>8</v>
      </c>
      <c r="G32" s="57">
        <v>5</v>
      </c>
      <c r="H32" s="57">
        <v>6</v>
      </c>
      <c r="I32" s="57">
        <v>4</v>
      </c>
      <c r="J32" s="57">
        <v>5</v>
      </c>
      <c r="K32" s="57">
        <v>9</v>
      </c>
      <c r="L32" s="57">
        <v>10</v>
      </c>
      <c r="M32" s="57" t="s">
        <v>51</v>
      </c>
      <c r="N32" s="15">
        <f>SUM(C33:L33)</f>
        <v>41</v>
      </c>
      <c r="O32" s="44" t="s">
        <v>46</v>
      </c>
    </row>
    <row r="33" spans="1:15" x14ac:dyDescent="0.2">
      <c r="A33" s="219"/>
      <c r="B33" s="2" t="s">
        <v>5</v>
      </c>
      <c r="C33" s="57">
        <f t="shared" ref="C33:L33" si="10">IF(C32&gt;0,11-C32, "")</f>
        <v>1</v>
      </c>
      <c r="D33" s="57">
        <f t="shared" si="10"/>
        <v>3</v>
      </c>
      <c r="E33" s="57">
        <f t="shared" si="10"/>
        <v>7</v>
      </c>
      <c r="F33" s="57">
        <f t="shared" si="10"/>
        <v>3</v>
      </c>
      <c r="G33" s="57">
        <f t="shared" si="10"/>
        <v>6</v>
      </c>
      <c r="H33" s="57">
        <f t="shared" si="10"/>
        <v>5</v>
      </c>
      <c r="I33" s="57">
        <f t="shared" si="10"/>
        <v>7</v>
      </c>
      <c r="J33" s="57">
        <f t="shared" si="10"/>
        <v>6</v>
      </c>
      <c r="K33" s="57">
        <f t="shared" si="10"/>
        <v>2</v>
      </c>
      <c r="L33" s="57">
        <f t="shared" si="10"/>
        <v>1</v>
      </c>
      <c r="M33" s="57" t="s">
        <v>51</v>
      </c>
      <c r="N33" s="15">
        <f>IF(COUNT(C33:L33) &gt; 2, SUM(C33:L33)-MIN(C33:L33)-SMALL(C33:L33,2), SUM(C33:L33))</f>
        <v>39</v>
      </c>
      <c r="O33" s="45" t="s">
        <v>57</v>
      </c>
    </row>
    <row r="34" spans="1:15" x14ac:dyDescent="0.2">
      <c r="A34" s="219"/>
      <c r="B34" s="2" t="s">
        <v>6</v>
      </c>
      <c r="C34" s="59" t="str">
        <f t="shared" ref="C34:K34" si="11">IF(C32=1,C$3*20*0.55,IF(C32=2,C$3*20*0.3,IF(C32=3,C$3*20*0.15,"")))</f>
        <v/>
      </c>
      <c r="D34" s="59" t="str">
        <f t="shared" si="11"/>
        <v/>
      </c>
      <c r="E34" s="59" t="str">
        <f t="shared" si="11"/>
        <v/>
      </c>
      <c r="F34" s="59" t="str">
        <f t="shared" si="11"/>
        <v/>
      </c>
      <c r="G34" s="59" t="str">
        <f t="shared" si="11"/>
        <v/>
      </c>
      <c r="H34" s="59" t="str">
        <f t="shared" si="11"/>
        <v/>
      </c>
      <c r="I34" s="59" t="str">
        <f t="shared" si="11"/>
        <v/>
      </c>
      <c r="J34" s="59" t="str">
        <f t="shared" si="11"/>
        <v/>
      </c>
      <c r="K34" s="59" t="str">
        <f t="shared" si="11"/>
        <v/>
      </c>
      <c r="L34" s="59" t="str">
        <f>IF(L32=1,L$3*20*0.55,IF(L32=2,L$3*20*0.3,IF(L32=3,L$3*20*0.15,"")))</f>
        <v/>
      </c>
      <c r="M34" s="57" t="s">
        <v>51</v>
      </c>
      <c r="N34" s="36">
        <f>SUM(C34:L34)</f>
        <v>0</v>
      </c>
      <c r="O34" s="45" t="s">
        <v>48</v>
      </c>
    </row>
    <row r="35" spans="1:15" x14ac:dyDescent="0.2">
      <c r="A35" s="220"/>
      <c r="B35" s="3" t="s">
        <v>45</v>
      </c>
      <c r="C35" s="40">
        <v>10</v>
      </c>
      <c r="D35" s="40" t="s">
        <v>64</v>
      </c>
      <c r="E35" s="40">
        <v>10</v>
      </c>
      <c r="F35" s="40">
        <v>10</v>
      </c>
      <c r="G35" s="40">
        <v>9</v>
      </c>
      <c r="H35" s="40">
        <v>9</v>
      </c>
      <c r="I35" s="40">
        <v>9</v>
      </c>
      <c r="J35" s="40">
        <v>9</v>
      </c>
      <c r="K35" s="40">
        <v>9</v>
      </c>
      <c r="L35" s="40"/>
      <c r="M35" s="57" t="s">
        <v>51</v>
      </c>
      <c r="N35" s="15">
        <f>IF(N33&gt;0, N33*50, "0")</f>
        <v>1950</v>
      </c>
      <c r="O35" s="46" t="s">
        <v>49</v>
      </c>
    </row>
    <row r="36" spans="1:15" ht="4.5" customHeight="1" x14ac:dyDescent="0.2">
      <c r="A36" s="51"/>
      <c r="B36" s="52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4"/>
      <c r="O36" s="55"/>
    </row>
    <row r="37" spans="1:15" x14ac:dyDescent="0.2">
      <c r="A37" s="215" t="s">
        <v>62</v>
      </c>
      <c r="B37" s="9" t="s">
        <v>4</v>
      </c>
      <c r="C37" s="37">
        <v>8</v>
      </c>
      <c r="D37" s="37">
        <v>10</v>
      </c>
      <c r="E37" s="37">
        <v>2</v>
      </c>
      <c r="F37" s="37">
        <v>0</v>
      </c>
      <c r="G37" s="37">
        <v>0</v>
      </c>
      <c r="H37" s="37">
        <v>4</v>
      </c>
      <c r="I37" s="37">
        <v>10</v>
      </c>
      <c r="J37" s="37">
        <v>3</v>
      </c>
      <c r="K37" s="37">
        <v>10</v>
      </c>
      <c r="L37" s="37">
        <v>8</v>
      </c>
      <c r="M37" s="37" t="s">
        <v>62</v>
      </c>
      <c r="N37" s="14">
        <f>SUM(C38:L38)</f>
        <v>33</v>
      </c>
      <c r="O37" s="41" t="s">
        <v>46</v>
      </c>
    </row>
    <row r="38" spans="1:15" x14ac:dyDescent="0.2">
      <c r="A38" s="216"/>
      <c r="B38" s="11" t="s">
        <v>5</v>
      </c>
      <c r="C38" s="37">
        <f t="shared" ref="C38:L38" si="12">IF(C37&gt;0,11-C37, "")</f>
        <v>3</v>
      </c>
      <c r="D38" s="37">
        <f t="shared" si="12"/>
        <v>1</v>
      </c>
      <c r="E38" s="37">
        <f t="shared" si="12"/>
        <v>9</v>
      </c>
      <c r="F38" s="37">
        <v>0</v>
      </c>
      <c r="G38" s="37">
        <v>0</v>
      </c>
      <c r="H38" s="37">
        <f t="shared" si="12"/>
        <v>7</v>
      </c>
      <c r="I38" s="37">
        <f t="shared" si="12"/>
        <v>1</v>
      </c>
      <c r="J38" s="37">
        <f t="shared" si="12"/>
        <v>8</v>
      </c>
      <c r="K38" s="37">
        <f t="shared" si="12"/>
        <v>1</v>
      </c>
      <c r="L38" s="37">
        <f t="shared" si="12"/>
        <v>3</v>
      </c>
      <c r="M38" s="37" t="s">
        <v>62</v>
      </c>
      <c r="N38" s="14">
        <f>IF(COUNT(C38:L38) &gt; 2, SUM(C38:L38)-MIN(C38:L38)-SMALL(C38:L38,2), SUM(C38:L38))</f>
        <v>33</v>
      </c>
      <c r="O38" s="42" t="s">
        <v>57</v>
      </c>
    </row>
    <row r="39" spans="1:15" x14ac:dyDescent="0.2">
      <c r="A39" s="216"/>
      <c r="B39" s="11" t="s">
        <v>6</v>
      </c>
      <c r="C39" s="38" t="str">
        <f t="shared" ref="C39:K39" si="13">IF(C37=1,C$3*20*0.55,IF(C37=2,C$3*20*0.3,IF(C37=3,C$3*20*0.15,"")))</f>
        <v/>
      </c>
      <c r="D39" s="38" t="str">
        <f t="shared" si="13"/>
        <v/>
      </c>
      <c r="E39" s="38">
        <f t="shared" si="13"/>
        <v>60</v>
      </c>
      <c r="F39" s="38" t="str">
        <f t="shared" si="13"/>
        <v/>
      </c>
      <c r="G39" s="38" t="str">
        <f t="shared" si="13"/>
        <v/>
      </c>
      <c r="H39" s="38" t="str">
        <f t="shared" si="13"/>
        <v/>
      </c>
      <c r="I39" s="38" t="str">
        <f t="shared" si="13"/>
        <v/>
      </c>
      <c r="J39" s="38">
        <f t="shared" si="13"/>
        <v>30</v>
      </c>
      <c r="K39" s="38" t="str">
        <f t="shared" si="13"/>
        <v/>
      </c>
      <c r="L39" s="38" t="str">
        <f>IF(L37=1,L$3*20*0.55,IF(L37=2,L$3*20*0.3,IF(L37=3,L$3*20*0.15,"")))</f>
        <v/>
      </c>
      <c r="M39" s="37" t="s">
        <v>62</v>
      </c>
      <c r="N39" s="26">
        <f>SUM(C39:L39)</f>
        <v>90</v>
      </c>
      <c r="O39" s="42" t="s">
        <v>48</v>
      </c>
    </row>
    <row r="40" spans="1:15" x14ac:dyDescent="0.2">
      <c r="A40" s="217"/>
      <c r="B40" s="13" t="s">
        <v>45</v>
      </c>
      <c r="C40" s="39">
        <v>8</v>
      </c>
      <c r="D40" s="39" t="s">
        <v>64</v>
      </c>
      <c r="E40" s="39" t="s">
        <v>61</v>
      </c>
      <c r="F40" s="39">
        <v>9</v>
      </c>
      <c r="G40" s="39">
        <v>10</v>
      </c>
      <c r="H40" s="39">
        <v>10</v>
      </c>
      <c r="I40" s="39">
        <v>10</v>
      </c>
      <c r="J40" s="39">
        <v>10</v>
      </c>
      <c r="K40" s="39">
        <v>10</v>
      </c>
      <c r="L40" s="39"/>
      <c r="M40" s="37" t="s">
        <v>62</v>
      </c>
      <c r="N40" s="14">
        <f>IF(N38&gt;0, N38*50, "0")</f>
        <v>1650</v>
      </c>
      <c r="O40" s="43" t="s">
        <v>49</v>
      </c>
    </row>
    <row r="41" spans="1:15" ht="4.5" customHeight="1" x14ac:dyDescent="0.2">
      <c r="A41" s="51"/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4"/>
      <c r="O41" s="55"/>
    </row>
    <row r="42" spans="1:15" x14ac:dyDescent="0.2">
      <c r="A42" s="218" t="s">
        <v>13</v>
      </c>
      <c r="B42" s="1" t="s">
        <v>4</v>
      </c>
      <c r="C42" s="57">
        <v>3</v>
      </c>
      <c r="D42" s="57">
        <v>2</v>
      </c>
      <c r="E42" s="57">
        <v>5</v>
      </c>
      <c r="F42" s="57">
        <v>7</v>
      </c>
      <c r="G42" s="57">
        <v>8</v>
      </c>
      <c r="H42" s="57">
        <v>9</v>
      </c>
      <c r="I42" s="57">
        <v>5</v>
      </c>
      <c r="J42" s="57">
        <v>8</v>
      </c>
      <c r="K42" s="57">
        <v>5</v>
      </c>
      <c r="L42" s="57">
        <v>3</v>
      </c>
      <c r="M42" s="57" t="s">
        <v>13</v>
      </c>
      <c r="N42" s="15">
        <f>SUM(C43:L43)</f>
        <v>55</v>
      </c>
      <c r="O42" s="44" t="s">
        <v>46</v>
      </c>
    </row>
    <row r="43" spans="1:15" x14ac:dyDescent="0.2">
      <c r="A43" s="219"/>
      <c r="B43" s="2" t="s">
        <v>5</v>
      </c>
      <c r="C43" s="35">
        <f t="shared" ref="C43:L43" si="14">IF(C42&gt;0,11-C42, "")</f>
        <v>8</v>
      </c>
      <c r="D43" s="35">
        <f t="shared" si="14"/>
        <v>9</v>
      </c>
      <c r="E43" s="35">
        <f t="shared" si="14"/>
        <v>6</v>
      </c>
      <c r="F43" s="35">
        <f t="shared" si="14"/>
        <v>4</v>
      </c>
      <c r="G43" s="35">
        <f t="shared" si="14"/>
        <v>3</v>
      </c>
      <c r="H43" s="35">
        <f t="shared" si="14"/>
        <v>2</v>
      </c>
      <c r="I43" s="35">
        <f t="shared" si="14"/>
        <v>6</v>
      </c>
      <c r="J43" s="35">
        <f t="shared" si="14"/>
        <v>3</v>
      </c>
      <c r="K43" s="35">
        <f t="shared" si="14"/>
        <v>6</v>
      </c>
      <c r="L43" s="35">
        <f t="shared" si="14"/>
        <v>8</v>
      </c>
      <c r="M43" s="57" t="s">
        <v>13</v>
      </c>
      <c r="N43" s="58">
        <f>IF(COUNT(C43:L43) &gt; 2, SUM(C43:L43)-MIN(C43:L43)-SMALL(C43:L43,2), SUM(C43:L43))</f>
        <v>50</v>
      </c>
      <c r="O43" s="45" t="s">
        <v>57</v>
      </c>
    </row>
    <row r="44" spans="1:15" x14ac:dyDescent="0.2">
      <c r="A44" s="219"/>
      <c r="B44" s="2" t="s">
        <v>6</v>
      </c>
      <c r="C44" s="59">
        <f t="shared" ref="C44:K44" si="15">IF(C42=1,C$3*20*0.55,IF(C42=2,C$3*20*0.3,IF(C42=3,C$3*20*0.15,"")))</f>
        <v>30</v>
      </c>
      <c r="D44" s="59">
        <f t="shared" si="15"/>
        <v>60</v>
      </c>
      <c r="E44" s="59" t="str">
        <f t="shared" si="15"/>
        <v/>
      </c>
      <c r="F44" s="59" t="str">
        <f t="shared" si="15"/>
        <v/>
      </c>
      <c r="G44" s="59" t="str">
        <f t="shared" si="15"/>
        <v/>
      </c>
      <c r="H44" s="59" t="str">
        <f t="shared" si="15"/>
        <v/>
      </c>
      <c r="I44" s="59" t="str">
        <f t="shared" si="15"/>
        <v/>
      </c>
      <c r="J44" s="59" t="str">
        <f t="shared" si="15"/>
        <v/>
      </c>
      <c r="K44" s="59" t="str">
        <f t="shared" si="15"/>
        <v/>
      </c>
      <c r="L44" s="59">
        <f>IF(L42=1,L$3*20*0.55,IF(L42=2,L$3*20*0.3,IF(L42=3,L$3*20*0.15,"")))</f>
        <v>30</v>
      </c>
      <c r="M44" s="57" t="s">
        <v>13</v>
      </c>
      <c r="N44" s="36">
        <f>SUM(C44:L44)</f>
        <v>120</v>
      </c>
      <c r="O44" s="45" t="s">
        <v>48</v>
      </c>
    </row>
    <row r="45" spans="1:15" x14ac:dyDescent="0.2">
      <c r="A45" s="220"/>
      <c r="B45" s="3" t="s">
        <v>45</v>
      </c>
      <c r="C45" s="40">
        <v>3</v>
      </c>
      <c r="D45" s="40">
        <v>1</v>
      </c>
      <c r="E45" s="40">
        <v>2</v>
      </c>
      <c r="F45" s="40">
        <v>4</v>
      </c>
      <c r="G45" s="40" t="s">
        <v>56</v>
      </c>
      <c r="H45" s="40">
        <v>7</v>
      </c>
      <c r="I45" s="40">
        <v>7</v>
      </c>
      <c r="J45" s="40">
        <v>8</v>
      </c>
      <c r="K45" s="40">
        <v>8</v>
      </c>
      <c r="L45" s="40"/>
      <c r="M45" s="57" t="s">
        <v>13</v>
      </c>
      <c r="N45" s="15">
        <f>IF(N43&gt;0, N43*50, "0")</f>
        <v>2500</v>
      </c>
      <c r="O45" s="46" t="s">
        <v>49</v>
      </c>
    </row>
    <row r="46" spans="1:15" ht="4.5" customHeight="1" x14ac:dyDescent="0.2">
      <c r="A46" s="51"/>
      <c r="B46" s="52"/>
      <c r="C46" s="53"/>
      <c r="D46" s="53"/>
      <c r="E46" s="53"/>
      <c r="F46" s="53"/>
      <c r="G46" s="53"/>
      <c r="H46" s="53"/>
      <c r="I46" s="53"/>
      <c r="J46" s="53"/>
      <c r="K46" s="53"/>
      <c r="L46" s="53">
        <v>1</v>
      </c>
      <c r="M46" s="53"/>
      <c r="N46" s="54"/>
      <c r="O46" s="55"/>
    </row>
    <row r="47" spans="1:15" x14ac:dyDescent="0.2">
      <c r="A47" s="215" t="s">
        <v>2</v>
      </c>
      <c r="B47" s="9" t="s">
        <v>4</v>
      </c>
      <c r="C47" s="37">
        <v>6</v>
      </c>
      <c r="D47" s="37">
        <v>6</v>
      </c>
      <c r="E47" s="37">
        <v>3</v>
      </c>
      <c r="F47" s="37">
        <v>0</v>
      </c>
      <c r="G47" s="37">
        <v>1</v>
      </c>
      <c r="H47" s="37">
        <v>7</v>
      </c>
      <c r="I47" s="37">
        <v>1</v>
      </c>
      <c r="J47" s="37">
        <v>10</v>
      </c>
      <c r="K47" s="37">
        <v>6</v>
      </c>
      <c r="L47" s="37">
        <v>1</v>
      </c>
      <c r="M47" s="37" t="s">
        <v>2</v>
      </c>
      <c r="N47" s="14">
        <f>SUM(C48:L48)</f>
        <v>58</v>
      </c>
      <c r="O47" s="41" t="s">
        <v>46</v>
      </c>
    </row>
    <row r="48" spans="1:15" x14ac:dyDescent="0.2">
      <c r="A48" s="216"/>
      <c r="B48" s="11" t="s">
        <v>5</v>
      </c>
      <c r="C48" s="37">
        <f t="shared" ref="C48:L48" si="16">IF(C47&gt;0,11-C47, "")</f>
        <v>5</v>
      </c>
      <c r="D48" s="37">
        <f t="shared" si="16"/>
        <v>5</v>
      </c>
      <c r="E48" s="37">
        <f t="shared" si="16"/>
        <v>8</v>
      </c>
      <c r="F48" s="37">
        <v>0</v>
      </c>
      <c r="G48" s="37">
        <f t="shared" si="16"/>
        <v>10</v>
      </c>
      <c r="H48" s="37">
        <f t="shared" si="16"/>
        <v>4</v>
      </c>
      <c r="I48" s="37">
        <f t="shared" si="16"/>
        <v>10</v>
      </c>
      <c r="J48" s="37">
        <f t="shared" si="16"/>
        <v>1</v>
      </c>
      <c r="K48" s="37">
        <f t="shared" si="16"/>
        <v>5</v>
      </c>
      <c r="L48" s="37">
        <f t="shared" si="16"/>
        <v>10</v>
      </c>
      <c r="M48" s="37" t="s">
        <v>2</v>
      </c>
      <c r="N48" s="14">
        <f>IF(COUNT(C48:L48) &gt; 2, SUM(C48:L48)-MIN(C48:L48)-SMALL(C48:L48,2), SUM(C48:L48))</f>
        <v>57</v>
      </c>
      <c r="O48" s="42" t="s">
        <v>57</v>
      </c>
    </row>
    <row r="49" spans="1:15" x14ac:dyDescent="0.2">
      <c r="A49" s="216"/>
      <c r="B49" s="11" t="s">
        <v>6</v>
      </c>
      <c r="C49" s="38" t="str">
        <f t="shared" ref="C49:K49" si="17">IF(C47=1,C$3*20*0.55,IF(C47=2,C$3*20*0.3,IF(C47=3,C$3*20*0.15,"")))</f>
        <v/>
      </c>
      <c r="D49" s="38" t="str">
        <f t="shared" si="17"/>
        <v/>
      </c>
      <c r="E49" s="38">
        <f t="shared" si="17"/>
        <v>30</v>
      </c>
      <c r="F49" s="38" t="str">
        <f t="shared" si="17"/>
        <v/>
      </c>
      <c r="G49" s="38">
        <v>100</v>
      </c>
      <c r="H49" s="38" t="str">
        <f t="shared" si="17"/>
        <v/>
      </c>
      <c r="I49" s="38">
        <f t="shared" si="17"/>
        <v>110.00000000000001</v>
      </c>
      <c r="J49" s="38" t="str">
        <f t="shared" si="17"/>
        <v/>
      </c>
      <c r="K49" s="38" t="str">
        <f t="shared" si="17"/>
        <v/>
      </c>
      <c r="L49" s="38">
        <f>IF(L47=1,L$3*20*0.55,IF(L47=2,L$3*20*0.3,IF(L47=3,L$3*20*0.15,"")))</f>
        <v>110.00000000000001</v>
      </c>
      <c r="M49" s="37" t="s">
        <v>2</v>
      </c>
      <c r="N49" s="26">
        <f>SUM(C49:L49)</f>
        <v>350</v>
      </c>
      <c r="O49" s="42" t="s">
        <v>48</v>
      </c>
    </row>
    <row r="50" spans="1:15" x14ac:dyDescent="0.2">
      <c r="A50" s="217"/>
      <c r="B50" s="13" t="s">
        <v>45</v>
      </c>
      <c r="C50" s="39">
        <v>6</v>
      </c>
      <c r="D50" s="39" t="s">
        <v>61</v>
      </c>
      <c r="E50" s="39">
        <v>4</v>
      </c>
      <c r="F50" s="39">
        <v>8</v>
      </c>
      <c r="G50" s="39" t="s">
        <v>56</v>
      </c>
      <c r="H50" s="39" t="s">
        <v>60</v>
      </c>
      <c r="I50" s="39">
        <v>2</v>
      </c>
      <c r="J50" s="39" t="s">
        <v>44</v>
      </c>
      <c r="K50" s="39" t="s">
        <v>60</v>
      </c>
      <c r="L50" s="39"/>
      <c r="M50" s="37" t="s">
        <v>2</v>
      </c>
      <c r="N50" s="14">
        <f>IF(N48&gt;0, N48*50, "0")</f>
        <v>2850</v>
      </c>
      <c r="O50" s="43" t="s">
        <v>49</v>
      </c>
    </row>
    <row r="51" spans="1:15" ht="4.5" customHeight="1" x14ac:dyDescent="0.2">
      <c r="A51" s="51"/>
      <c r="B51" s="52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4"/>
      <c r="O51" s="55"/>
    </row>
    <row r="52" spans="1:15" x14ac:dyDescent="0.2">
      <c r="A52" s="218" t="s">
        <v>14</v>
      </c>
      <c r="B52" s="1" t="s">
        <v>4</v>
      </c>
      <c r="C52" s="57">
        <v>4</v>
      </c>
      <c r="D52" s="57">
        <v>4</v>
      </c>
      <c r="E52" s="57">
        <v>6</v>
      </c>
      <c r="F52" s="57">
        <v>5</v>
      </c>
      <c r="G52" s="57">
        <v>6</v>
      </c>
      <c r="H52" s="57">
        <v>3</v>
      </c>
      <c r="I52" s="57">
        <v>2</v>
      </c>
      <c r="J52" s="57">
        <v>7</v>
      </c>
      <c r="K52" s="57">
        <v>8</v>
      </c>
      <c r="L52" s="57">
        <v>4</v>
      </c>
      <c r="M52" s="57" t="s">
        <v>14</v>
      </c>
      <c r="N52" s="15">
        <f>SUM(C53:L53)</f>
        <v>61</v>
      </c>
      <c r="O52" s="44" t="s">
        <v>46</v>
      </c>
    </row>
    <row r="53" spans="1:15" x14ac:dyDescent="0.2">
      <c r="A53" s="219"/>
      <c r="B53" s="2" t="s">
        <v>5</v>
      </c>
      <c r="C53" s="57">
        <f t="shared" ref="C53:L53" si="18">IF(C52&gt;0,11-C52, "")</f>
        <v>7</v>
      </c>
      <c r="D53" s="57">
        <f t="shared" si="18"/>
        <v>7</v>
      </c>
      <c r="E53" s="57">
        <f t="shared" si="18"/>
        <v>5</v>
      </c>
      <c r="F53" s="57">
        <f t="shared" si="18"/>
        <v>6</v>
      </c>
      <c r="G53" s="57">
        <f t="shared" si="18"/>
        <v>5</v>
      </c>
      <c r="H53" s="57">
        <f t="shared" si="18"/>
        <v>8</v>
      </c>
      <c r="I53" s="57">
        <f t="shared" si="18"/>
        <v>9</v>
      </c>
      <c r="J53" s="57">
        <f t="shared" si="18"/>
        <v>4</v>
      </c>
      <c r="K53" s="57">
        <f t="shared" si="18"/>
        <v>3</v>
      </c>
      <c r="L53" s="57">
        <f t="shared" si="18"/>
        <v>7</v>
      </c>
      <c r="M53" s="57" t="s">
        <v>14</v>
      </c>
      <c r="N53" s="15">
        <f>IF(COUNT(C53:L53) &gt; 2, SUM(C53:L53)-MIN(C53:L53)-SMALL(C53:L53,2), SUM(C53:L53))</f>
        <v>54</v>
      </c>
      <c r="O53" s="45" t="s">
        <v>57</v>
      </c>
    </row>
    <row r="54" spans="1:15" x14ac:dyDescent="0.2">
      <c r="A54" s="219"/>
      <c r="B54" s="2" t="s">
        <v>6</v>
      </c>
      <c r="C54" s="59" t="str">
        <f t="shared" ref="C54:K54" si="19">IF(C52=1,C$3*20*0.55,IF(C52=2,C$3*20*0.3,IF(C52=3,C$3*20*0.15,"")))</f>
        <v/>
      </c>
      <c r="D54" s="59" t="str">
        <f t="shared" si="19"/>
        <v/>
      </c>
      <c r="E54" s="59" t="str">
        <f t="shared" si="19"/>
        <v/>
      </c>
      <c r="F54" s="59" t="str">
        <f t="shared" si="19"/>
        <v/>
      </c>
      <c r="G54" s="59" t="str">
        <f t="shared" si="19"/>
        <v/>
      </c>
      <c r="H54" s="59">
        <f t="shared" si="19"/>
        <v>30</v>
      </c>
      <c r="I54" s="59">
        <f t="shared" si="19"/>
        <v>60</v>
      </c>
      <c r="J54" s="59" t="str">
        <f t="shared" si="19"/>
        <v/>
      </c>
      <c r="K54" s="59" t="str">
        <f t="shared" si="19"/>
        <v/>
      </c>
      <c r="L54" s="59" t="str">
        <f>IF(L52=1,L$3*20*0.55,IF(L52=2,L$3*20*0.3,IF(L52=3,L$3*20*0.15,"")))</f>
        <v/>
      </c>
      <c r="M54" s="57" t="s">
        <v>14</v>
      </c>
      <c r="N54" s="36">
        <f>SUM(C54:L54)</f>
        <v>90</v>
      </c>
      <c r="O54" s="45" t="s">
        <v>48</v>
      </c>
    </row>
    <row r="55" spans="1:15" x14ac:dyDescent="0.2">
      <c r="A55" s="220"/>
      <c r="B55" s="3" t="s">
        <v>45</v>
      </c>
      <c r="C55" s="40">
        <v>4</v>
      </c>
      <c r="D55" s="40">
        <v>3</v>
      </c>
      <c r="E55" s="40">
        <v>3</v>
      </c>
      <c r="F55" s="40">
        <v>7</v>
      </c>
      <c r="G55" s="40">
        <v>7</v>
      </c>
      <c r="H55" s="40" t="s">
        <v>60</v>
      </c>
      <c r="I55" s="40" t="s">
        <v>58</v>
      </c>
      <c r="J55" s="40" t="s">
        <v>44</v>
      </c>
      <c r="K55" s="40" t="s">
        <v>60</v>
      </c>
      <c r="L55" s="40"/>
      <c r="M55" s="57" t="s">
        <v>14</v>
      </c>
      <c r="N55" s="15">
        <f>IF(N53&gt;0, N53*50, "0")</f>
        <v>2700</v>
      </c>
      <c r="O55" s="46" t="s">
        <v>49</v>
      </c>
    </row>
  </sheetData>
  <mergeCells count="11">
    <mergeCell ref="A52:A55"/>
    <mergeCell ref="A22:A25"/>
    <mergeCell ref="A27:A30"/>
    <mergeCell ref="A32:A35"/>
    <mergeCell ref="A37:A40"/>
    <mergeCell ref="A42:A45"/>
    <mergeCell ref="A6:B6"/>
    <mergeCell ref="A7:A10"/>
    <mergeCell ref="A12:A15"/>
    <mergeCell ref="A17:A20"/>
    <mergeCell ref="A47:A50"/>
  </mergeCells>
  <phoneticPr fontId="3" type="noConversion"/>
  <pageMargins left="0.75" right="0.75" top="1" bottom="1" header="0.5" footer="0.5"/>
  <pageSetup scale="74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70"/>
  <sheetViews>
    <sheetView topLeftCell="A4" zoomScale="80" workbookViewId="0">
      <selection activeCell="M30" sqref="M30"/>
    </sheetView>
  </sheetViews>
  <sheetFormatPr defaultColWidth="8.7109375" defaultRowHeight="12.75" x14ac:dyDescent="0.2"/>
  <cols>
    <col min="1" max="1" width="19" customWidth="1"/>
    <col min="3" max="13" width="8.7109375" customWidth="1"/>
    <col min="14" max="14" width="26.85546875" bestFit="1" customWidth="1"/>
  </cols>
  <sheetData>
    <row r="1" spans="1:14" ht="20.25" x14ac:dyDescent="0.3">
      <c r="A1" s="5" t="s">
        <v>10</v>
      </c>
      <c r="M1" s="4"/>
    </row>
    <row r="2" spans="1:14" ht="10.5" customHeight="1" x14ac:dyDescent="0.3">
      <c r="A2" s="5"/>
      <c r="M2" s="4"/>
    </row>
    <row r="3" spans="1:14" x14ac:dyDescent="0.2">
      <c r="A3" s="56" t="s">
        <v>50</v>
      </c>
      <c r="C3" s="60">
        <v>13</v>
      </c>
      <c r="D3" s="61">
        <v>13</v>
      </c>
      <c r="E3" s="61">
        <v>12</v>
      </c>
      <c r="F3" s="61">
        <v>13</v>
      </c>
      <c r="G3" s="61">
        <v>13</v>
      </c>
      <c r="H3" s="61">
        <v>13</v>
      </c>
      <c r="I3" s="61">
        <v>12</v>
      </c>
      <c r="J3" s="61">
        <v>13</v>
      </c>
      <c r="K3" s="61">
        <v>12</v>
      </c>
      <c r="L3" s="62">
        <v>13</v>
      </c>
      <c r="M3" s="4"/>
    </row>
    <row r="4" spans="1:14" x14ac:dyDescent="0.2">
      <c r="A4" s="56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x14ac:dyDescent="0.2"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/>
    </row>
    <row r="6" spans="1:14" x14ac:dyDescent="0.2">
      <c r="A6" s="213" t="s">
        <v>7</v>
      </c>
      <c r="B6" s="214"/>
      <c r="C6" s="16">
        <v>40071</v>
      </c>
      <c r="D6" s="16">
        <v>40078</v>
      </c>
      <c r="E6" s="16">
        <v>40085</v>
      </c>
      <c r="F6" s="16">
        <v>40092</v>
      </c>
      <c r="G6" s="16">
        <v>40099</v>
      </c>
      <c r="H6" s="16">
        <v>40106</v>
      </c>
      <c r="I6" s="16">
        <v>40113</v>
      </c>
      <c r="J6" s="16">
        <v>40120</v>
      </c>
      <c r="K6" s="16">
        <v>40127</v>
      </c>
      <c r="L6" s="16">
        <v>40134</v>
      </c>
      <c r="M6" s="7" t="s">
        <v>9</v>
      </c>
    </row>
    <row r="7" spans="1:14" x14ac:dyDescent="0.2">
      <c r="A7" s="215" t="s">
        <v>74</v>
      </c>
      <c r="B7" s="9" t="s">
        <v>4</v>
      </c>
      <c r="C7" s="37">
        <v>4</v>
      </c>
      <c r="D7" s="37">
        <v>12</v>
      </c>
      <c r="E7" s="37">
        <v>0</v>
      </c>
      <c r="F7" s="37">
        <v>9</v>
      </c>
      <c r="G7" s="37">
        <v>12</v>
      </c>
      <c r="H7" s="37">
        <v>1</v>
      </c>
      <c r="I7" s="37">
        <v>5</v>
      </c>
      <c r="J7" s="37">
        <v>6</v>
      </c>
      <c r="K7" s="37">
        <v>4</v>
      </c>
      <c r="L7" s="37">
        <v>1</v>
      </c>
      <c r="M7" s="77">
        <f>SUM(C8:L8)</f>
        <v>36.5</v>
      </c>
      <c r="N7" s="41" t="s">
        <v>46</v>
      </c>
    </row>
    <row r="8" spans="1:14" x14ac:dyDescent="0.2">
      <c r="A8" s="216"/>
      <c r="B8" s="11" t="s">
        <v>5</v>
      </c>
      <c r="C8" s="10">
        <v>5</v>
      </c>
      <c r="D8" s="10">
        <v>1</v>
      </c>
      <c r="E8" s="10">
        <v>0</v>
      </c>
      <c r="F8" s="10">
        <v>2.5</v>
      </c>
      <c r="G8" s="10">
        <v>1</v>
      </c>
      <c r="H8" s="10">
        <v>6.5</v>
      </c>
      <c r="I8" s="10">
        <v>4.5</v>
      </c>
      <c r="J8" s="10">
        <v>4.5</v>
      </c>
      <c r="K8" s="10">
        <v>5</v>
      </c>
      <c r="L8" s="10">
        <v>6.5</v>
      </c>
      <c r="M8" s="77">
        <f>IF(COUNT(C8:L8) &gt; 2, SUM(C8:L8)-MIN(C8:L8)-SMALL(C8:L8,2), SUM(C8:L8))</f>
        <v>35.5</v>
      </c>
      <c r="N8" s="42" t="s">
        <v>57</v>
      </c>
    </row>
    <row r="9" spans="1:14" x14ac:dyDescent="0.2">
      <c r="A9" s="216"/>
      <c r="B9" s="11" t="s">
        <v>6</v>
      </c>
      <c r="C9" s="38">
        <v>20</v>
      </c>
      <c r="D9" s="38" t="str">
        <f t="shared" ref="D9:J9" si="0">IF(D7=1,D$3*20*0.55,IF(D7=2,D$3*20*0.3,IF(D7=3,D$3*20*0.15,IF(D7=4,D$3*20*0.1,""))))</f>
        <v/>
      </c>
      <c r="E9" s="38" t="str">
        <f t="shared" si="0"/>
        <v/>
      </c>
      <c r="F9" s="38" t="str">
        <f t="shared" si="0"/>
        <v/>
      </c>
      <c r="G9" s="38" t="str">
        <f t="shared" si="0"/>
        <v/>
      </c>
      <c r="H9" s="38">
        <v>110</v>
      </c>
      <c r="I9" s="38" t="str">
        <f t="shared" si="0"/>
        <v/>
      </c>
      <c r="J9" s="38" t="str">
        <f t="shared" si="0"/>
        <v/>
      </c>
      <c r="K9" s="38">
        <v>20</v>
      </c>
      <c r="L9" s="38">
        <v>110</v>
      </c>
      <c r="M9" s="26">
        <f>SUM(C9:L9)</f>
        <v>260</v>
      </c>
      <c r="N9" s="42" t="s">
        <v>48</v>
      </c>
    </row>
    <row r="10" spans="1:14" x14ac:dyDescent="0.2">
      <c r="A10" s="217"/>
      <c r="B10" s="13" t="s">
        <v>45</v>
      </c>
      <c r="C10" s="39">
        <v>4</v>
      </c>
      <c r="D10" s="39" t="s">
        <v>64</v>
      </c>
      <c r="E10" s="39">
        <v>13</v>
      </c>
      <c r="F10" s="39" t="s">
        <v>92</v>
      </c>
      <c r="G10" s="39">
        <v>13</v>
      </c>
      <c r="H10" s="39">
        <v>11</v>
      </c>
      <c r="I10" s="39">
        <v>10</v>
      </c>
      <c r="J10" s="39">
        <v>9</v>
      </c>
      <c r="K10" s="39">
        <v>7</v>
      </c>
      <c r="L10" s="39"/>
      <c r="M10" s="14">
        <f>IF(M8&gt;0, M8*100, "0")</f>
        <v>3550</v>
      </c>
      <c r="N10" s="43" t="s">
        <v>49</v>
      </c>
    </row>
    <row r="11" spans="1:14" ht="4.5" customHeight="1" x14ac:dyDescent="0.2">
      <c r="A11" s="47"/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50"/>
    </row>
    <row r="12" spans="1:14" x14ac:dyDescent="0.2">
      <c r="A12" s="218" t="s">
        <v>18</v>
      </c>
      <c r="B12" s="1" t="s">
        <v>4</v>
      </c>
      <c r="C12" s="57">
        <v>5</v>
      </c>
      <c r="D12" s="57">
        <v>11</v>
      </c>
      <c r="E12" s="57">
        <v>10</v>
      </c>
      <c r="F12" s="57">
        <v>4</v>
      </c>
      <c r="G12" s="57">
        <v>6</v>
      </c>
      <c r="H12" s="57">
        <v>4</v>
      </c>
      <c r="I12" s="57">
        <v>9</v>
      </c>
      <c r="J12" s="57">
        <v>10</v>
      </c>
      <c r="K12" s="57">
        <v>0</v>
      </c>
      <c r="L12" s="57">
        <v>3</v>
      </c>
      <c r="M12" s="76">
        <f>SUM(C13:L13)</f>
        <v>32</v>
      </c>
      <c r="N12" s="44" t="s">
        <v>46</v>
      </c>
    </row>
    <row r="13" spans="1:14" x14ac:dyDescent="0.2">
      <c r="A13" s="219"/>
      <c r="B13" s="2" t="s">
        <v>5</v>
      </c>
      <c r="C13" s="35">
        <v>4.5</v>
      </c>
      <c r="D13" s="35">
        <v>1.5</v>
      </c>
      <c r="E13" s="35">
        <v>2</v>
      </c>
      <c r="F13" s="35">
        <v>5</v>
      </c>
      <c r="G13" s="35">
        <v>4</v>
      </c>
      <c r="H13" s="35">
        <v>5</v>
      </c>
      <c r="I13" s="35">
        <v>2.5</v>
      </c>
      <c r="J13" s="35">
        <v>2</v>
      </c>
      <c r="K13" s="35" t="str">
        <f>IF(K12&gt;0,11-K12, "")</f>
        <v/>
      </c>
      <c r="L13" s="35">
        <v>5.5</v>
      </c>
      <c r="M13" s="76">
        <f>IF(COUNT(C13:L13) &gt; 2, SUM(C13:L13)-MIN(C13:L13)-SMALL(C13:L13,2), SUM(C13:L13))</f>
        <v>28.5</v>
      </c>
      <c r="N13" s="45" t="s">
        <v>57</v>
      </c>
    </row>
    <row r="14" spans="1:14" x14ac:dyDescent="0.2">
      <c r="A14" s="219"/>
      <c r="B14" s="2" t="s">
        <v>6</v>
      </c>
      <c r="C14" s="59" t="str">
        <f>IF(C12=1,C$3*20*0.55,IF(C12=2,C$3*20*0.3,IF(C12=3,C$3*20*0.15,IF(C12=4,C$3*20*0.1,""))))</f>
        <v/>
      </c>
      <c r="D14" s="59" t="str">
        <f t="shared" ref="D14:K14" si="1">IF(D12=1,D$3*20*0.55,IF(D12=2,D$3*20*0.3,IF(D12=3,D$3*20*0.15,IF(D12=4,D$3*20*0.1,""))))</f>
        <v/>
      </c>
      <c r="E14" s="59" t="str">
        <f t="shared" si="1"/>
        <v/>
      </c>
      <c r="F14" s="59">
        <v>20</v>
      </c>
      <c r="G14" s="59" t="str">
        <f t="shared" si="1"/>
        <v/>
      </c>
      <c r="H14" s="59">
        <v>20</v>
      </c>
      <c r="I14" s="59" t="str">
        <f t="shared" si="1"/>
        <v/>
      </c>
      <c r="J14" s="59" t="str">
        <f t="shared" si="1"/>
        <v/>
      </c>
      <c r="K14" s="59" t="str">
        <f t="shared" si="1"/>
        <v/>
      </c>
      <c r="L14" s="59">
        <v>40</v>
      </c>
      <c r="M14" s="36">
        <f>SUM(C14:L14)</f>
        <v>80</v>
      </c>
      <c r="N14" s="45" t="s">
        <v>48</v>
      </c>
    </row>
    <row r="15" spans="1:14" x14ac:dyDescent="0.2">
      <c r="A15" s="220"/>
      <c r="B15" s="3" t="s">
        <v>45</v>
      </c>
      <c r="C15" s="40">
        <v>5</v>
      </c>
      <c r="D15" s="40" t="s">
        <v>64</v>
      </c>
      <c r="E15" s="40">
        <v>10</v>
      </c>
      <c r="F15" s="40">
        <v>8</v>
      </c>
      <c r="G15" s="40" t="s">
        <v>59</v>
      </c>
      <c r="H15" s="40" t="s">
        <v>61</v>
      </c>
      <c r="I15" s="40">
        <v>8</v>
      </c>
      <c r="J15" s="40">
        <v>10</v>
      </c>
      <c r="K15" s="40">
        <v>12</v>
      </c>
      <c r="L15" s="40"/>
      <c r="M15" s="15">
        <f>IF(M13&gt;0, M13*100, "0")</f>
        <v>2850</v>
      </c>
      <c r="N15" s="46" t="s">
        <v>49</v>
      </c>
    </row>
    <row r="16" spans="1:14" ht="4.5" customHeight="1" x14ac:dyDescent="0.2">
      <c r="A16" s="51"/>
      <c r="B16" s="52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4"/>
      <c r="N16" s="55"/>
    </row>
    <row r="17" spans="1:14" x14ac:dyDescent="0.2">
      <c r="A17" s="215" t="s">
        <v>73</v>
      </c>
      <c r="B17" s="9" t="s">
        <v>4</v>
      </c>
      <c r="C17" s="37">
        <v>6</v>
      </c>
      <c r="D17" s="37">
        <v>4</v>
      </c>
      <c r="E17" s="37">
        <v>8</v>
      </c>
      <c r="F17" s="37">
        <v>1</v>
      </c>
      <c r="G17" s="37">
        <v>11</v>
      </c>
      <c r="H17" s="37">
        <v>2</v>
      </c>
      <c r="I17" s="37">
        <v>2</v>
      </c>
      <c r="J17" s="37">
        <v>7</v>
      </c>
      <c r="K17" s="37">
        <v>11</v>
      </c>
      <c r="L17" s="37">
        <v>7</v>
      </c>
      <c r="M17" s="77">
        <f>SUM(C18:L18)</f>
        <v>40.5</v>
      </c>
      <c r="N17" s="41" t="s">
        <v>46</v>
      </c>
    </row>
    <row r="18" spans="1:14" x14ac:dyDescent="0.2">
      <c r="A18" s="216"/>
      <c r="B18" s="11" t="s">
        <v>5</v>
      </c>
      <c r="C18" s="37">
        <v>4</v>
      </c>
      <c r="D18" s="37">
        <v>5</v>
      </c>
      <c r="E18" s="37">
        <v>3</v>
      </c>
      <c r="F18" s="37">
        <v>6.5</v>
      </c>
      <c r="G18" s="37">
        <v>1.5</v>
      </c>
      <c r="H18" s="37">
        <v>6</v>
      </c>
      <c r="I18" s="37">
        <v>6</v>
      </c>
      <c r="J18" s="37">
        <v>3.5</v>
      </c>
      <c r="K18" s="37">
        <v>1.5</v>
      </c>
      <c r="L18" s="37">
        <v>3.5</v>
      </c>
      <c r="M18" s="77">
        <f>IF(COUNT(C18:L18) &gt; 2, SUM(C18:L18)-MIN(C18:L18)-SMALL(C18:L18,2), SUM(C18:L18))</f>
        <v>37.5</v>
      </c>
      <c r="N18" s="42" t="s">
        <v>57</v>
      </c>
    </row>
    <row r="19" spans="1:14" x14ac:dyDescent="0.2">
      <c r="A19" s="216"/>
      <c r="B19" s="11" t="s">
        <v>6</v>
      </c>
      <c r="C19" s="38" t="str">
        <f>IF(C17=1,C$3*20*0.55,IF(C17=2,C$3*20*0.3,IF(C17=3,C$3*20*0.15,IF(C17=4,C$3*20*0.1,""))))</f>
        <v/>
      </c>
      <c r="D19" s="38">
        <v>20</v>
      </c>
      <c r="E19" s="38" t="str">
        <f t="shared" ref="E19:L19" si="2">IF(E17=1,E$3*20*0.55,IF(E17=2,E$3*20*0.3,IF(E17=3,E$3*20*0.15,IF(E17=4,E$3*20*0.1,""))))</f>
        <v/>
      </c>
      <c r="F19" s="38">
        <v>110</v>
      </c>
      <c r="G19" s="38" t="str">
        <f t="shared" si="2"/>
        <v/>
      </c>
      <c r="H19" s="38">
        <v>80</v>
      </c>
      <c r="I19" s="38">
        <v>70</v>
      </c>
      <c r="J19" s="38" t="str">
        <f t="shared" si="2"/>
        <v/>
      </c>
      <c r="K19" s="38" t="str">
        <f t="shared" si="2"/>
        <v/>
      </c>
      <c r="L19" s="38" t="str">
        <f t="shared" si="2"/>
        <v/>
      </c>
      <c r="M19" s="26">
        <f>SUM(C19:L19)</f>
        <v>280</v>
      </c>
      <c r="N19" s="42" t="s">
        <v>48</v>
      </c>
    </row>
    <row r="20" spans="1:14" x14ac:dyDescent="0.2">
      <c r="A20" s="217"/>
      <c r="B20" s="13" t="s">
        <v>45</v>
      </c>
      <c r="C20" s="39">
        <v>6</v>
      </c>
      <c r="D20" s="39" t="s">
        <v>44</v>
      </c>
      <c r="E20" s="39" t="s">
        <v>56</v>
      </c>
      <c r="F20" s="39">
        <v>1</v>
      </c>
      <c r="G20" s="39">
        <v>4</v>
      </c>
      <c r="H20" s="39">
        <v>1</v>
      </c>
      <c r="I20" s="39">
        <v>1</v>
      </c>
      <c r="J20" s="39">
        <v>2</v>
      </c>
      <c r="K20" s="39">
        <v>3</v>
      </c>
      <c r="L20" s="39"/>
      <c r="M20" s="14">
        <f>IF(M18&gt;0, M18*100, "0")</f>
        <v>3750</v>
      </c>
      <c r="N20" s="43" t="s">
        <v>49</v>
      </c>
    </row>
    <row r="21" spans="1:14" ht="4.5" customHeight="1" x14ac:dyDescent="0.2">
      <c r="A21" s="51"/>
      <c r="B21" s="52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4"/>
      <c r="N21" s="55"/>
    </row>
    <row r="22" spans="1:14" x14ac:dyDescent="0.2">
      <c r="A22" s="218" t="s">
        <v>23</v>
      </c>
      <c r="B22" s="1" t="s">
        <v>4</v>
      </c>
      <c r="C22" s="57">
        <v>2</v>
      </c>
      <c r="D22" s="57">
        <v>8</v>
      </c>
      <c r="E22" s="57">
        <v>3</v>
      </c>
      <c r="F22" s="57">
        <v>12</v>
      </c>
      <c r="G22" s="57">
        <v>5</v>
      </c>
      <c r="H22" s="57">
        <v>11</v>
      </c>
      <c r="I22" s="57">
        <v>4</v>
      </c>
      <c r="J22" s="57">
        <v>1</v>
      </c>
      <c r="K22" s="57">
        <v>3</v>
      </c>
      <c r="L22" s="57">
        <v>5</v>
      </c>
      <c r="M22" s="76">
        <f>SUM(C23:L23)</f>
        <v>43</v>
      </c>
      <c r="N22" s="44" t="s">
        <v>46</v>
      </c>
    </row>
    <row r="23" spans="1:14" x14ac:dyDescent="0.2">
      <c r="A23" s="219"/>
      <c r="B23" s="2" t="s">
        <v>5</v>
      </c>
      <c r="C23" s="35">
        <v>6</v>
      </c>
      <c r="D23" s="35">
        <v>3</v>
      </c>
      <c r="E23" s="35">
        <v>5.5</v>
      </c>
      <c r="F23" s="35">
        <v>1</v>
      </c>
      <c r="G23" s="35">
        <v>4.5</v>
      </c>
      <c r="H23" s="35">
        <v>1.5</v>
      </c>
      <c r="I23" s="35">
        <v>5</v>
      </c>
      <c r="J23" s="35">
        <v>6.5</v>
      </c>
      <c r="K23" s="35">
        <v>5.5</v>
      </c>
      <c r="L23" s="35">
        <v>4.5</v>
      </c>
      <c r="M23" s="76">
        <f>IF(COUNT(C23:L23) &gt; 2, SUM(C23:L23)-MIN(C23:L23)-SMALL(C23:L23,2), SUM(C23:L23))</f>
        <v>40.5</v>
      </c>
      <c r="N23" s="45" t="s">
        <v>57</v>
      </c>
    </row>
    <row r="24" spans="1:14" x14ac:dyDescent="0.2">
      <c r="A24" s="219"/>
      <c r="B24" s="2" t="s">
        <v>6</v>
      </c>
      <c r="C24" s="59">
        <v>80</v>
      </c>
      <c r="D24" s="59" t="str">
        <f t="shared" ref="D24:L24" si="3">IF(D22=1,D$3*20*0.55,IF(D22=2,D$3*20*0.3,IF(D22=3,D$3*20*0.15,IF(D22=4,D$3*20*0.1,""))))</f>
        <v/>
      </c>
      <c r="E24" s="59">
        <v>50</v>
      </c>
      <c r="F24" s="59" t="str">
        <f t="shared" si="3"/>
        <v/>
      </c>
      <c r="G24" s="59" t="str">
        <f t="shared" si="3"/>
        <v/>
      </c>
      <c r="H24" s="59" t="str">
        <f t="shared" si="3"/>
        <v/>
      </c>
      <c r="I24" s="59">
        <v>20</v>
      </c>
      <c r="J24" s="59">
        <v>110</v>
      </c>
      <c r="K24" s="59">
        <v>50</v>
      </c>
      <c r="L24" s="59" t="str">
        <f t="shared" si="3"/>
        <v/>
      </c>
      <c r="M24" s="36">
        <f>SUM(C24:L24)</f>
        <v>310</v>
      </c>
      <c r="N24" s="45" t="s">
        <v>48</v>
      </c>
    </row>
    <row r="25" spans="1:14" x14ac:dyDescent="0.2">
      <c r="A25" s="220"/>
      <c r="B25" s="3" t="s">
        <v>45</v>
      </c>
      <c r="C25" s="40">
        <v>2</v>
      </c>
      <c r="D25" s="40" t="s">
        <v>44</v>
      </c>
      <c r="E25" s="40">
        <v>1</v>
      </c>
      <c r="F25" s="40" t="s">
        <v>60</v>
      </c>
      <c r="G25" s="40" t="s">
        <v>44</v>
      </c>
      <c r="H25" s="40" t="s">
        <v>56</v>
      </c>
      <c r="I25" s="40">
        <v>3</v>
      </c>
      <c r="J25" s="40">
        <v>3</v>
      </c>
      <c r="K25" s="40">
        <v>1</v>
      </c>
      <c r="L25" s="40"/>
      <c r="M25" s="15">
        <f>IF(M23&gt;0, M23*100, "0")</f>
        <v>4050</v>
      </c>
      <c r="N25" s="46" t="s">
        <v>49</v>
      </c>
    </row>
    <row r="26" spans="1:14" ht="4.5" customHeight="1" x14ac:dyDescent="0.2">
      <c r="A26" s="51"/>
      <c r="B26" s="52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4"/>
      <c r="N26" s="55"/>
    </row>
    <row r="27" spans="1:14" x14ac:dyDescent="0.2">
      <c r="A27" s="215" t="s">
        <v>24</v>
      </c>
      <c r="B27" s="9" t="s">
        <v>4</v>
      </c>
      <c r="C27" s="37">
        <v>13</v>
      </c>
      <c r="D27" s="37">
        <v>1</v>
      </c>
      <c r="E27" s="37">
        <v>9</v>
      </c>
      <c r="F27" s="37">
        <v>2</v>
      </c>
      <c r="G27" s="37">
        <v>10</v>
      </c>
      <c r="H27" s="37">
        <v>13</v>
      </c>
      <c r="I27" s="37">
        <v>0</v>
      </c>
      <c r="J27" s="37">
        <v>11</v>
      </c>
      <c r="K27" s="37">
        <v>12</v>
      </c>
      <c r="L27" s="37">
        <v>10</v>
      </c>
      <c r="M27" s="77">
        <f>SUM(C28:L28)</f>
        <v>22.5</v>
      </c>
      <c r="N27" s="41" t="s">
        <v>46</v>
      </c>
    </row>
    <row r="28" spans="1:14" x14ac:dyDescent="0.2">
      <c r="A28" s="216"/>
      <c r="B28" s="11" t="s">
        <v>5</v>
      </c>
      <c r="C28" s="10">
        <v>0.5</v>
      </c>
      <c r="D28" s="10">
        <v>6.5</v>
      </c>
      <c r="E28" s="10">
        <v>2.5</v>
      </c>
      <c r="F28" s="10">
        <v>6</v>
      </c>
      <c r="G28" s="10">
        <v>2</v>
      </c>
      <c r="H28" s="10">
        <v>0.5</v>
      </c>
      <c r="I28" s="10">
        <v>0</v>
      </c>
      <c r="J28" s="10">
        <v>1.5</v>
      </c>
      <c r="K28" s="10">
        <v>1</v>
      </c>
      <c r="L28" s="10">
        <v>2</v>
      </c>
      <c r="M28" s="77">
        <f>IF(COUNT(C28:L28) &gt; 2, SUM(C28:L28)-MIN(C28:L28)-SMALL(C28:L28,2), SUM(C28:L28))</f>
        <v>22</v>
      </c>
      <c r="N28" s="42" t="s">
        <v>57</v>
      </c>
    </row>
    <row r="29" spans="1:14" x14ac:dyDescent="0.2">
      <c r="A29" s="216"/>
      <c r="B29" s="11" t="s">
        <v>6</v>
      </c>
      <c r="C29" s="38" t="str">
        <f>IF(C27=1,C$3*20*0.55,IF(C27=2,C$3*20*0.3,IF(C27=3,C$3*20*0.15,IF(C27=4,C$3*20*0.1,""))))</f>
        <v/>
      </c>
      <c r="D29" s="38">
        <v>110</v>
      </c>
      <c r="E29" s="38" t="str">
        <f t="shared" ref="E29:L29" si="4">IF(E27=1,E$3*20*0.55,IF(E27=2,E$3*20*0.3,IF(E27=3,E$3*20*0.15,IF(E27=4,E$3*20*0.1,""))))</f>
        <v/>
      </c>
      <c r="F29" s="38">
        <v>80</v>
      </c>
      <c r="G29" s="38" t="str">
        <f t="shared" si="4"/>
        <v/>
      </c>
      <c r="H29" s="38" t="str">
        <f t="shared" si="4"/>
        <v/>
      </c>
      <c r="I29" s="38" t="str">
        <f t="shared" si="4"/>
        <v/>
      </c>
      <c r="J29" s="38" t="str">
        <f t="shared" si="4"/>
        <v/>
      </c>
      <c r="K29" s="38" t="str">
        <f t="shared" si="4"/>
        <v/>
      </c>
      <c r="L29" s="38" t="str">
        <f t="shared" si="4"/>
        <v/>
      </c>
      <c r="M29" s="26">
        <f>SUM(C29:L29)</f>
        <v>190</v>
      </c>
      <c r="N29" s="42" t="s">
        <v>48</v>
      </c>
    </row>
    <row r="30" spans="1:14" x14ac:dyDescent="0.2">
      <c r="A30" s="217"/>
      <c r="B30" s="13" t="s">
        <v>45</v>
      </c>
      <c r="C30" s="39">
        <v>13</v>
      </c>
      <c r="D30" s="39">
        <v>7</v>
      </c>
      <c r="E30" s="39">
        <v>9</v>
      </c>
      <c r="F30" s="39" t="s">
        <v>60</v>
      </c>
      <c r="G30" s="39" t="s">
        <v>60</v>
      </c>
      <c r="H30" s="39">
        <v>8</v>
      </c>
      <c r="I30" s="39">
        <v>12</v>
      </c>
      <c r="J30" s="39">
        <v>13</v>
      </c>
      <c r="K30" s="39">
        <v>13</v>
      </c>
      <c r="L30" s="39"/>
      <c r="M30" s="14">
        <f>IF(M28&gt;0, M28*100, "0")</f>
        <v>2200</v>
      </c>
      <c r="N30" s="43" t="s">
        <v>49</v>
      </c>
    </row>
    <row r="31" spans="1:14" ht="4.5" customHeight="1" x14ac:dyDescent="0.2">
      <c r="A31" s="51"/>
      <c r="B31" s="52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4"/>
      <c r="N31" s="55"/>
    </row>
    <row r="32" spans="1:14" x14ac:dyDescent="0.2">
      <c r="A32" s="218" t="s">
        <v>22</v>
      </c>
      <c r="B32" s="1" t="s">
        <v>4</v>
      </c>
      <c r="C32" s="57">
        <v>12</v>
      </c>
      <c r="D32" s="57">
        <v>5</v>
      </c>
      <c r="E32" s="57">
        <v>1</v>
      </c>
      <c r="F32" s="57">
        <v>3</v>
      </c>
      <c r="G32" s="57">
        <v>7</v>
      </c>
      <c r="H32" s="57">
        <v>9</v>
      </c>
      <c r="I32" s="57">
        <v>12</v>
      </c>
      <c r="J32" s="57">
        <v>9</v>
      </c>
      <c r="K32" s="57">
        <v>2</v>
      </c>
      <c r="L32" s="57">
        <v>2</v>
      </c>
      <c r="M32" s="76">
        <f>SUM(C33:L33)</f>
        <v>39</v>
      </c>
      <c r="N32" s="44" t="s">
        <v>46</v>
      </c>
    </row>
    <row r="33" spans="1:14" x14ac:dyDescent="0.2">
      <c r="A33" s="219"/>
      <c r="B33" s="2" t="s">
        <v>5</v>
      </c>
      <c r="C33" s="57">
        <v>1</v>
      </c>
      <c r="D33" s="57">
        <v>4.5</v>
      </c>
      <c r="E33" s="57">
        <v>6.5</v>
      </c>
      <c r="F33" s="57">
        <v>5.5</v>
      </c>
      <c r="G33" s="57">
        <v>3.5</v>
      </c>
      <c r="H33" s="57">
        <v>2.5</v>
      </c>
      <c r="I33" s="57">
        <v>1</v>
      </c>
      <c r="J33" s="57">
        <v>2.5</v>
      </c>
      <c r="K33" s="57">
        <v>6</v>
      </c>
      <c r="L33" s="57">
        <v>6</v>
      </c>
      <c r="M33" s="76">
        <f>IF(COUNT(C33:L33) &gt; 2, SUM(C33:L33)-MIN(C33:L33)-SMALL(C33:L33,2), SUM(C33:L33))</f>
        <v>37</v>
      </c>
      <c r="N33" s="45" t="s">
        <v>57</v>
      </c>
    </row>
    <row r="34" spans="1:14" x14ac:dyDescent="0.2">
      <c r="A34" s="219"/>
      <c r="B34" s="2" t="s">
        <v>6</v>
      </c>
      <c r="C34" s="59" t="str">
        <f>IF(C32=1,C$3*20*0.55,IF(C32=2,C$3*20*0.3,IF(C32=3,C$3*20*0.15,IF(C32=4,C$3*20*0.1,""))))</f>
        <v/>
      </c>
      <c r="D34" s="59" t="str">
        <f t="shared" ref="D34:J34" si="5">IF(D32=1,D$3*20*0.55,IF(D32=2,D$3*20*0.3,IF(D32=3,D$3*20*0.15,IF(D32=4,D$3*20*0.1,""))))</f>
        <v/>
      </c>
      <c r="E34" s="59">
        <v>100</v>
      </c>
      <c r="F34" s="59">
        <v>40</v>
      </c>
      <c r="G34" s="59" t="str">
        <f t="shared" si="5"/>
        <v/>
      </c>
      <c r="H34" s="59" t="str">
        <f t="shared" si="5"/>
        <v/>
      </c>
      <c r="I34" s="59" t="str">
        <f t="shared" si="5"/>
        <v/>
      </c>
      <c r="J34" s="59" t="str">
        <f t="shared" si="5"/>
        <v/>
      </c>
      <c r="K34" s="59">
        <v>80</v>
      </c>
      <c r="L34" s="59">
        <v>80</v>
      </c>
      <c r="M34" s="36">
        <f>SUM(C34:L34)</f>
        <v>300</v>
      </c>
      <c r="N34" s="45" t="s">
        <v>48</v>
      </c>
    </row>
    <row r="35" spans="1:14" x14ac:dyDescent="0.2">
      <c r="A35" s="220"/>
      <c r="B35" s="3" t="s">
        <v>45</v>
      </c>
      <c r="C35" s="40">
        <v>12</v>
      </c>
      <c r="D35" s="40" t="s">
        <v>91</v>
      </c>
      <c r="E35" s="40" t="s">
        <v>56</v>
      </c>
      <c r="F35" s="40">
        <v>4</v>
      </c>
      <c r="G35" s="40">
        <v>1</v>
      </c>
      <c r="H35" s="40">
        <v>3</v>
      </c>
      <c r="I35" s="40" t="s">
        <v>54</v>
      </c>
      <c r="J35" s="40">
        <v>7</v>
      </c>
      <c r="K35" s="40">
        <v>6</v>
      </c>
      <c r="L35" s="40"/>
      <c r="M35" s="15">
        <f>IF(M33&gt;0, M33*100, "0")</f>
        <v>3700</v>
      </c>
      <c r="N35" s="46" t="s">
        <v>49</v>
      </c>
    </row>
    <row r="36" spans="1:14" ht="4.5" customHeight="1" x14ac:dyDescent="0.2">
      <c r="A36" s="51"/>
      <c r="B36" s="52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4"/>
      <c r="N36" s="55"/>
    </row>
    <row r="37" spans="1:14" x14ac:dyDescent="0.2">
      <c r="A37" s="215" t="s">
        <v>89</v>
      </c>
      <c r="B37" s="9" t="s">
        <v>4</v>
      </c>
      <c r="C37" s="37">
        <v>10</v>
      </c>
      <c r="D37" s="37">
        <v>2</v>
      </c>
      <c r="E37" s="37">
        <v>2</v>
      </c>
      <c r="F37" s="37">
        <v>6</v>
      </c>
      <c r="G37" s="37">
        <v>9</v>
      </c>
      <c r="H37" s="37">
        <v>5</v>
      </c>
      <c r="I37" s="37">
        <v>8</v>
      </c>
      <c r="J37" s="37">
        <v>8</v>
      </c>
      <c r="K37" s="37">
        <v>1</v>
      </c>
      <c r="L37" s="37">
        <v>11</v>
      </c>
      <c r="M37" s="77">
        <f>SUM(C38:L38)</f>
        <v>39</v>
      </c>
      <c r="N37" s="41" t="s">
        <v>46</v>
      </c>
    </row>
    <row r="38" spans="1:14" x14ac:dyDescent="0.2">
      <c r="A38" s="216"/>
      <c r="B38" s="11" t="s">
        <v>5</v>
      </c>
      <c r="C38" s="37">
        <v>2</v>
      </c>
      <c r="D38" s="37">
        <v>6</v>
      </c>
      <c r="E38" s="37">
        <v>6</v>
      </c>
      <c r="F38" s="37">
        <v>4</v>
      </c>
      <c r="G38" s="37">
        <v>2.5</v>
      </c>
      <c r="H38" s="37">
        <v>4.5</v>
      </c>
      <c r="I38" s="37">
        <v>3</v>
      </c>
      <c r="J38" s="37">
        <v>3</v>
      </c>
      <c r="K38" s="37">
        <v>6.5</v>
      </c>
      <c r="L38" s="37">
        <v>1.5</v>
      </c>
      <c r="M38" s="77">
        <f>IF(COUNT(C38:L38) &gt; 2, SUM(C38:L38)-MIN(C38:L38)-SMALL(C38:L38,2), SUM(C38:L38))</f>
        <v>35.5</v>
      </c>
      <c r="N38" s="42" t="s">
        <v>57</v>
      </c>
    </row>
    <row r="39" spans="1:14" x14ac:dyDescent="0.2">
      <c r="A39" s="216"/>
      <c r="B39" s="11" t="s">
        <v>6</v>
      </c>
      <c r="C39" s="38" t="str">
        <f>IF(C37=1,C$3*20*0.55,IF(C37=2,C$3*20*0.3,IF(C37=3,C$3*20*0.15,IF(C37=4,C$3*20*0.1,""))))</f>
        <v/>
      </c>
      <c r="D39" s="38">
        <v>80</v>
      </c>
      <c r="E39" s="38">
        <v>70</v>
      </c>
      <c r="F39" s="38" t="str">
        <f t="shared" ref="F39:L39" si="6">IF(F37=1,F$3*20*0.55,IF(F37=2,F$3*20*0.3,IF(F37=3,F$3*20*0.15,IF(F37=4,F$3*20*0.1,""))))</f>
        <v/>
      </c>
      <c r="G39" s="38" t="str">
        <f t="shared" si="6"/>
        <v/>
      </c>
      <c r="H39" s="38" t="str">
        <f t="shared" si="6"/>
        <v/>
      </c>
      <c r="I39" s="38" t="str">
        <f t="shared" si="6"/>
        <v/>
      </c>
      <c r="J39" s="38" t="str">
        <f t="shared" si="6"/>
        <v/>
      </c>
      <c r="K39" s="38">
        <v>110</v>
      </c>
      <c r="L39" s="38" t="str">
        <f t="shared" si="6"/>
        <v/>
      </c>
      <c r="M39" s="26">
        <f>SUM(C39:L39)</f>
        <v>260</v>
      </c>
      <c r="N39" s="42" t="s">
        <v>48</v>
      </c>
    </row>
    <row r="40" spans="1:14" x14ac:dyDescent="0.2">
      <c r="A40" s="217"/>
      <c r="B40" s="13" t="s">
        <v>45</v>
      </c>
      <c r="C40" s="39">
        <v>10</v>
      </c>
      <c r="D40" s="39" t="s">
        <v>60</v>
      </c>
      <c r="E40" s="39">
        <v>2</v>
      </c>
      <c r="F40" s="39" t="s">
        <v>44</v>
      </c>
      <c r="G40" s="39" t="s">
        <v>44</v>
      </c>
      <c r="H40" s="39">
        <v>2</v>
      </c>
      <c r="I40" s="39">
        <v>4</v>
      </c>
      <c r="J40" s="39">
        <v>5</v>
      </c>
      <c r="K40" s="39">
        <v>4</v>
      </c>
      <c r="L40" s="39"/>
      <c r="M40" s="14">
        <f>IF(M38&gt;0, M38*100, "0")</f>
        <v>3550</v>
      </c>
      <c r="N40" s="43" t="s">
        <v>49</v>
      </c>
    </row>
    <row r="41" spans="1:14" ht="4.5" customHeight="1" x14ac:dyDescent="0.2">
      <c r="A41" s="51"/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4"/>
      <c r="N41" s="55"/>
    </row>
    <row r="42" spans="1:14" x14ac:dyDescent="0.2">
      <c r="A42" s="218" t="s">
        <v>20</v>
      </c>
      <c r="B42" s="1" t="s">
        <v>4</v>
      </c>
      <c r="C42" s="57">
        <v>7</v>
      </c>
      <c r="D42" s="57">
        <v>10</v>
      </c>
      <c r="E42" s="57">
        <v>12</v>
      </c>
      <c r="F42" s="57">
        <v>10</v>
      </c>
      <c r="G42" s="57">
        <v>2</v>
      </c>
      <c r="H42" s="57">
        <v>8</v>
      </c>
      <c r="I42" s="57">
        <v>3</v>
      </c>
      <c r="J42" s="57">
        <v>5</v>
      </c>
      <c r="K42" s="57">
        <v>8</v>
      </c>
      <c r="L42" s="57">
        <v>9</v>
      </c>
      <c r="M42" s="76">
        <f>SUM(C43:L43)</f>
        <v>33</v>
      </c>
      <c r="N42" s="44" t="s">
        <v>46</v>
      </c>
    </row>
    <row r="43" spans="1:14" x14ac:dyDescent="0.2">
      <c r="A43" s="219"/>
      <c r="B43" s="2" t="s">
        <v>5</v>
      </c>
      <c r="C43" s="35">
        <v>3.5</v>
      </c>
      <c r="D43" s="35">
        <v>2</v>
      </c>
      <c r="E43" s="35">
        <v>1</v>
      </c>
      <c r="F43" s="35">
        <v>2</v>
      </c>
      <c r="G43" s="35">
        <v>6</v>
      </c>
      <c r="H43" s="35">
        <v>3</v>
      </c>
      <c r="I43" s="35">
        <v>5.5</v>
      </c>
      <c r="J43" s="35">
        <v>4.5</v>
      </c>
      <c r="K43" s="35">
        <v>3</v>
      </c>
      <c r="L43" s="35">
        <v>2.5</v>
      </c>
      <c r="M43" s="76">
        <f>IF(COUNT(C43:L43) &gt; 2, SUM(C43:L43)-MIN(C43:L43)-SMALL(C43:L43,2), SUM(C43:L43))</f>
        <v>30</v>
      </c>
      <c r="N43" s="45" t="s">
        <v>57</v>
      </c>
    </row>
    <row r="44" spans="1:14" x14ac:dyDescent="0.2">
      <c r="A44" s="219"/>
      <c r="B44" s="2" t="s">
        <v>6</v>
      </c>
      <c r="C44" s="59" t="str">
        <f>IF(C42=1,C$3*20*0.55,IF(C42=2,C$3*20*0.3,IF(C42=3,C$3*20*0.15,IF(C42=4,C$3*20*0.1,""))))</f>
        <v/>
      </c>
      <c r="D44" s="59" t="str">
        <f t="shared" ref="D44:L44" si="7">IF(D42=1,D$3*20*0.55,IF(D42=2,D$3*20*0.3,IF(D42=3,D$3*20*0.15,IF(D42=4,D$3*20*0.1,""))))</f>
        <v/>
      </c>
      <c r="E44" s="59" t="str">
        <f t="shared" si="7"/>
        <v/>
      </c>
      <c r="F44" s="59" t="str">
        <f t="shared" si="7"/>
        <v/>
      </c>
      <c r="G44" s="59">
        <v>80</v>
      </c>
      <c r="H44" s="59" t="str">
        <f t="shared" si="7"/>
        <v/>
      </c>
      <c r="I44" s="59">
        <v>50</v>
      </c>
      <c r="J44" s="59" t="str">
        <f t="shared" si="7"/>
        <v/>
      </c>
      <c r="K44" s="59" t="str">
        <f t="shared" si="7"/>
        <v/>
      </c>
      <c r="L44" s="59" t="str">
        <f t="shared" si="7"/>
        <v/>
      </c>
      <c r="M44" s="36">
        <f>SUM(C44:L44)</f>
        <v>130</v>
      </c>
      <c r="N44" s="45" t="s">
        <v>48</v>
      </c>
    </row>
    <row r="45" spans="1:14" x14ac:dyDescent="0.2">
      <c r="A45" s="220"/>
      <c r="B45" s="3" t="s">
        <v>45</v>
      </c>
      <c r="C45" s="40">
        <v>7</v>
      </c>
      <c r="D45" s="40" t="s">
        <v>91</v>
      </c>
      <c r="E45" s="40" t="s">
        <v>91</v>
      </c>
      <c r="F45" s="40" t="s">
        <v>92</v>
      </c>
      <c r="G45" s="40" t="s">
        <v>91</v>
      </c>
      <c r="H45" s="40">
        <v>12</v>
      </c>
      <c r="I45" s="40">
        <v>9</v>
      </c>
      <c r="J45" s="40">
        <v>8</v>
      </c>
      <c r="K45" s="40">
        <v>9</v>
      </c>
      <c r="L45" s="40"/>
      <c r="M45" s="15">
        <f>IF(M43&gt;0, M43*100, "0")</f>
        <v>3000</v>
      </c>
      <c r="N45" s="46" t="s">
        <v>49</v>
      </c>
    </row>
    <row r="46" spans="1:14" ht="4.5" customHeight="1" x14ac:dyDescent="0.2">
      <c r="A46" s="51"/>
      <c r="B46" s="52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4"/>
      <c r="N46" s="55"/>
    </row>
    <row r="47" spans="1:14" x14ac:dyDescent="0.2">
      <c r="A47" s="215" t="s">
        <v>52</v>
      </c>
      <c r="B47" s="9" t="s">
        <v>4</v>
      </c>
      <c r="C47" s="37">
        <v>1</v>
      </c>
      <c r="D47" s="37">
        <v>9</v>
      </c>
      <c r="E47" s="37">
        <v>11</v>
      </c>
      <c r="F47" s="37">
        <v>11</v>
      </c>
      <c r="G47" s="37">
        <v>8</v>
      </c>
      <c r="H47" s="37">
        <v>10</v>
      </c>
      <c r="I47" s="37">
        <v>10</v>
      </c>
      <c r="J47" s="37">
        <v>3</v>
      </c>
      <c r="K47" s="37">
        <v>10</v>
      </c>
      <c r="L47" s="37">
        <v>12</v>
      </c>
      <c r="M47" s="77">
        <f>SUM(C48:L48)</f>
        <v>27.5</v>
      </c>
      <c r="N47" s="41" t="s">
        <v>46</v>
      </c>
    </row>
    <row r="48" spans="1:14" x14ac:dyDescent="0.2">
      <c r="A48" s="216"/>
      <c r="B48" s="11" t="s">
        <v>5</v>
      </c>
      <c r="C48" s="37">
        <v>6.5</v>
      </c>
      <c r="D48" s="37">
        <v>2.5</v>
      </c>
      <c r="E48" s="37">
        <v>1.5</v>
      </c>
      <c r="F48" s="37">
        <v>1.5</v>
      </c>
      <c r="G48" s="37">
        <v>3</v>
      </c>
      <c r="H48" s="37">
        <v>2</v>
      </c>
      <c r="I48" s="37">
        <v>2</v>
      </c>
      <c r="J48" s="37">
        <v>5.5</v>
      </c>
      <c r="K48" s="37">
        <v>2</v>
      </c>
      <c r="L48" s="37">
        <v>1</v>
      </c>
      <c r="M48" s="77">
        <f>IF(COUNT(C48:L48) &gt; 2, SUM(C48:L48)-MIN(C48:L48)-SMALL(C48:L48,2), SUM(C48:L48))</f>
        <v>25</v>
      </c>
      <c r="N48" s="42" t="s">
        <v>57</v>
      </c>
    </row>
    <row r="49" spans="1:14" x14ac:dyDescent="0.2">
      <c r="A49" s="216"/>
      <c r="B49" s="11" t="s">
        <v>6</v>
      </c>
      <c r="C49" s="38">
        <v>110</v>
      </c>
      <c r="D49" s="38" t="str">
        <f t="shared" ref="D49:L49" si="8">IF(D47=1,D$3*20*0.55,IF(D47=2,D$3*20*0.3,IF(D47=3,D$3*20*0.15,IF(D47=4,D$3*20*0.1,""))))</f>
        <v/>
      </c>
      <c r="E49" s="38" t="str">
        <f t="shared" si="8"/>
        <v/>
      </c>
      <c r="F49" s="38" t="str">
        <f t="shared" si="8"/>
        <v/>
      </c>
      <c r="G49" s="38" t="str">
        <f t="shared" si="8"/>
        <v/>
      </c>
      <c r="H49" s="38" t="str">
        <f t="shared" si="8"/>
        <v/>
      </c>
      <c r="I49" s="38" t="str">
        <f t="shared" si="8"/>
        <v/>
      </c>
      <c r="J49" s="38">
        <v>50</v>
      </c>
      <c r="K49" s="38" t="str">
        <f t="shared" si="8"/>
        <v/>
      </c>
      <c r="L49" s="38" t="str">
        <f t="shared" si="8"/>
        <v/>
      </c>
      <c r="M49" s="26">
        <f>SUM(C49:L49)</f>
        <v>160</v>
      </c>
      <c r="N49" s="42" t="s">
        <v>48</v>
      </c>
    </row>
    <row r="50" spans="1:14" x14ac:dyDescent="0.2">
      <c r="A50" s="217"/>
      <c r="B50" s="13" t="s">
        <v>45</v>
      </c>
      <c r="C50" s="39">
        <v>1</v>
      </c>
      <c r="D50" s="39" t="s">
        <v>44</v>
      </c>
      <c r="E50" s="39">
        <v>8</v>
      </c>
      <c r="F50" s="39" t="s">
        <v>64</v>
      </c>
      <c r="G50" s="39">
        <v>10</v>
      </c>
      <c r="H50" s="39">
        <v>13</v>
      </c>
      <c r="I50" s="39">
        <v>13</v>
      </c>
      <c r="J50" s="39">
        <v>11</v>
      </c>
      <c r="K50" s="39" t="s">
        <v>53</v>
      </c>
      <c r="L50" s="39"/>
      <c r="M50" s="14">
        <f>IF(M48&gt;0, M48*100, "0")</f>
        <v>2500</v>
      </c>
      <c r="N50" s="43" t="s">
        <v>49</v>
      </c>
    </row>
    <row r="51" spans="1:14" ht="4.5" customHeight="1" x14ac:dyDescent="0.2">
      <c r="A51" s="51"/>
      <c r="B51" s="52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4"/>
      <c r="N51" s="55"/>
    </row>
    <row r="52" spans="1:14" x14ac:dyDescent="0.2">
      <c r="A52" s="218" t="s">
        <v>90</v>
      </c>
      <c r="B52" s="1" t="s">
        <v>4</v>
      </c>
      <c r="C52" s="57">
        <v>3</v>
      </c>
      <c r="D52" s="57">
        <v>6</v>
      </c>
      <c r="E52" s="57">
        <v>6</v>
      </c>
      <c r="F52" s="57">
        <v>5</v>
      </c>
      <c r="G52" s="57">
        <v>4</v>
      </c>
      <c r="H52" s="57">
        <v>12</v>
      </c>
      <c r="I52" s="57">
        <v>11</v>
      </c>
      <c r="J52" s="57">
        <v>4</v>
      </c>
      <c r="K52" s="57">
        <v>5</v>
      </c>
      <c r="L52" s="57">
        <v>4</v>
      </c>
      <c r="M52" s="76">
        <f>SUM(C53:L53)</f>
        <v>40</v>
      </c>
      <c r="N52" s="44" t="s">
        <v>46</v>
      </c>
    </row>
    <row r="53" spans="1:14" x14ac:dyDescent="0.2">
      <c r="A53" s="219"/>
      <c r="B53" s="2" t="s">
        <v>5</v>
      </c>
      <c r="C53" s="57">
        <v>5.5</v>
      </c>
      <c r="D53" s="57">
        <v>4</v>
      </c>
      <c r="E53" s="57">
        <v>4</v>
      </c>
      <c r="F53" s="57">
        <v>4.5</v>
      </c>
      <c r="G53" s="57">
        <v>5</v>
      </c>
      <c r="H53" s="57">
        <v>1</v>
      </c>
      <c r="I53" s="57">
        <v>1.5</v>
      </c>
      <c r="J53" s="57">
        <v>5</v>
      </c>
      <c r="K53" s="57">
        <v>4.5</v>
      </c>
      <c r="L53" s="57">
        <v>5</v>
      </c>
      <c r="M53" s="76">
        <f>IF(COUNT(C53:L53) &gt; 2, SUM(C53:L53)-MIN(C53:L53)-SMALL(C53:L53,2), SUM(C53:L53))</f>
        <v>37.5</v>
      </c>
      <c r="N53" s="45" t="s">
        <v>57</v>
      </c>
    </row>
    <row r="54" spans="1:14" x14ac:dyDescent="0.2">
      <c r="A54" s="219"/>
      <c r="B54" s="2" t="s">
        <v>6</v>
      </c>
      <c r="C54" s="59">
        <v>50</v>
      </c>
      <c r="D54" s="59" t="str">
        <f t="shared" ref="D54:K54" si="9">IF(D52=1,D$3*20*0.55,IF(D52=2,D$3*20*0.3,IF(D52=3,D$3*20*0.15,IF(D52=4,D$3*20*0.1,""))))</f>
        <v/>
      </c>
      <c r="E54" s="59" t="str">
        <f t="shared" si="9"/>
        <v/>
      </c>
      <c r="F54" s="59" t="str">
        <f t="shared" si="9"/>
        <v/>
      </c>
      <c r="G54" s="59">
        <v>20</v>
      </c>
      <c r="H54" s="59" t="str">
        <f t="shared" si="9"/>
        <v/>
      </c>
      <c r="I54" s="59" t="str">
        <f t="shared" si="9"/>
        <v/>
      </c>
      <c r="J54" s="59">
        <v>20</v>
      </c>
      <c r="K54" s="59" t="str">
        <f t="shared" si="9"/>
        <v/>
      </c>
      <c r="L54" s="59">
        <v>20</v>
      </c>
      <c r="M54" s="36">
        <f>SUM(C54:L54)</f>
        <v>110</v>
      </c>
      <c r="N54" s="45" t="s">
        <v>48</v>
      </c>
    </row>
    <row r="55" spans="1:14" x14ac:dyDescent="0.2">
      <c r="A55" s="220"/>
      <c r="B55" s="3" t="s">
        <v>45</v>
      </c>
      <c r="C55" s="40">
        <v>3</v>
      </c>
      <c r="D55" s="40">
        <v>1</v>
      </c>
      <c r="E55" s="40">
        <v>3</v>
      </c>
      <c r="F55" s="40" t="s">
        <v>44</v>
      </c>
      <c r="G55" s="40" t="s">
        <v>60</v>
      </c>
      <c r="H55" s="40" t="s">
        <v>56</v>
      </c>
      <c r="I55" s="40">
        <v>5</v>
      </c>
      <c r="J55" s="40">
        <v>4</v>
      </c>
      <c r="K55" s="40">
        <v>5</v>
      </c>
      <c r="L55" s="40"/>
      <c r="M55" s="15">
        <f>IF(M53&gt;0, M53*100, "0")</f>
        <v>3750</v>
      </c>
      <c r="N55" s="46" t="s">
        <v>49</v>
      </c>
    </row>
    <row r="56" spans="1:14" ht="4.5" customHeight="1" x14ac:dyDescent="0.2">
      <c r="A56" s="51"/>
      <c r="B56" s="52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4"/>
      <c r="N56" s="55"/>
    </row>
    <row r="57" spans="1:14" x14ac:dyDescent="0.2">
      <c r="A57" s="215" t="s">
        <v>17</v>
      </c>
      <c r="B57" s="9" t="s">
        <v>4</v>
      </c>
      <c r="C57" s="37">
        <v>8</v>
      </c>
      <c r="D57" s="37">
        <v>7</v>
      </c>
      <c r="E57" s="37">
        <v>4</v>
      </c>
      <c r="F57" s="37">
        <v>8</v>
      </c>
      <c r="G57" s="37">
        <v>1</v>
      </c>
      <c r="H57" s="37">
        <v>7</v>
      </c>
      <c r="I57" s="37">
        <v>6</v>
      </c>
      <c r="J57" s="37">
        <v>13</v>
      </c>
      <c r="K57" s="37">
        <v>9</v>
      </c>
      <c r="L57" s="37">
        <v>13</v>
      </c>
      <c r="M57" s="77">
        <f>SUM(C58:L58)</f>
        <v>32</v>
      </c>
      <c r="N57" s="41" t="s">
        <v>46</v>
      </c>
    </row>
    <row r="58" spans="1:14" x14ac:dyDescent="0.2">
      <c r="A58" s="216"/>
      <c r="B58" s="11" t="s">
        <v>5</v>
      </c>
      <c r="C58" s="37">
        <v>3</v>
      </c>
      <c r="D58" s="37">
        <v>3.5</v>
      </c>
      <c r="E58" s="37">
        <v>5</v>
      </c>
      <c r="F58" s="37">
        <f>IF(F57&gt;0,11-F57, "")</f>
        <v>3</v>
      </c>
      <c r="G58" s="37">
        <v>6.5</v>
      </c>
      <c r="H58" s="37">
        <v>3.5</v>
      </c>
      <c r="I58" s="37">
        <v>4</v>
      </c>
      <c r="J58" s="37">
        <v>0.5</v>
      </c>
      <c r="K58" s="37">
        <v>2.5</v>
      </c>
      <c r="L58" s="37">
        <v>0.5</v>
      </c>
      <c r="M58" s="77">
        <f>IF(COUNT(C58:L58) &gt; 2, SUM(C58:L58)-MIN(C58:L58)-SMALL(C58:L58,2), SUM(C58:L58))</f>
        <v>31</v>
      </c>
      <c r="N58" s="42" t="s">
        <v>57</v>
      </c>
    </row>
    <row r="59" spans="1:14" x14ac:dyDescent="0.2">
      <c r="A59" s="216"/>
      <c r="B59" s="11" t="s">
        <v>6</v>
      </c>
      <c r="C59" s="38" t="str">
        <f>IF(C57=1,C$3*20*0.55,IF(C57=2,C$3*20*0.3,IF(C57=3,C$3*20*0.15,IF(C57=4,C$3*20*0.1,""))))</f>
        <v/>
      </c>
      <c r="D59" s="38" t="str">
        <f t="shared" ref="D59:L59" si="10">IF(D57=1,D$3*20*0.55,IF(D57=2,D$3*20*0.3,IF(D57=3,D$3*20*0.15,IF(D57=4,D$3*20*0.1,""))))</f>
        <v/>
      </c>
      <c r="E59" s="38">
        <v>20</v>
      </c>
      <c r="F59" s="38" t="str">
        <f t="shared" si="10"/>
        <v/>
      </c>
      <c r="G59" s="38">
        <v>110</v>
      </c>
      <c r="H59" s="38" t="str">
        <f t="shared" si="10"/>
        <v/>
      </c>
      <c r="I59" s="38" t="str">
        <f t="shared" si="10"/>
        <v/>
      </c>
      <c r="J59" s="38" t="str">
        <f t="shared" si="10"/>
        <v/>
      </c>
      <c r="K59" s="38" t="str">
        <f t="shared" si="10"/>
        <v/>
      </c>
      <c r="L59" s="38" t="str">
        <f t="shared" si="10"/>
        <v/>
      </c>
      <c r="M59" s="26">
        <f>SUM(C59:L59)</f>
        <v>130</v>
      </c>
      <c r="N59" s="42" t="s">
        <v>48</v>
      </c>
    </row>
    <row r="60" spans="1:14" x14ac:dyDescent="0.2">
      <c r="A60" s="217"/>
      <c r="B60" s="13" t="s">
        <v>45</v>
      </c>
      <c r="C60" s="39">
        <v>8</v>
      </c>
      <c r="D60" s="39">
        <v>8</v>
      </c>
      <c r="E60" s="39" t="s">
        <v>54</v>
      </c>
      <c r="F60" s="39">
        <v>7</v>
      </c>
      <c r="G60" s="39" t="s">
        <v>60</v>
      </c>
      <c r="H60" s="39" t="s">
        <v>61</v>
      </c>
      <c r="I60" s="39" t="s">
        <v>54</v>
      </c>
      <c r="J60" s="39">
        <v>6</v>
      </c>
      <c r="K60" s="39">
        <v>8</v>
      </c>
      <c r="L60" s="39"/>
      <c r="M60" s="14">
        <f>IF(M58&gt;0, M58*100, "0")</f>
        <v>3100</v>
      </c>
      <c r="N60" s="43" t="s">
        <v>49</v>
      </c>
    </row>
    <row r="61" spans="1:14" ht="4.5" customHeight="1" x14ac:dyDescent="0.2">
      <c r="A61" s="51"/>
      <c r="B61" s="52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4"/>
      <c r="N61" s="55"/>
    </row>
    <row r="62" spans="1:14" x14ac:dyDescent="0.2">
      <c r="A62" s="218" t="s">
        <v>21</v>
      </c>
      <c r="B62" s="1" t="s">
        <v>4</v>
      </c>
      <c r="C62" s="57">
        <v>9</v>
      </c>
      <c r="D62" s="57">
        <v>3</v>
      </c>
      <c r="E62" s="57">
        <v>7</v>
      </c>
      <c r="F62" s="57">
        <v>13</v>
      </c>
      <c r="G62" s="57">
        <v>13</v>
      </c>
      <c r="H62" s="57">
        <v>6</v>
      </c>
      <c r="I62" s="57">
        <v>7</v>
      </c>
      <c r="J62" s="57">
        <v>12</v>
      </c>
      <c r="K62" s="57">
        <v>7</v>
      </c>
      <c r="L62" s="57">
        <v>8</v>
      </c>
      <c r="M62" s="76">
        <f>SUM(C63:L63)</f>
        <v>27.5</v>
      </c>
      <c r="N62" s="44" t="s">
        <v>46</v>
      </c>
    </row>
    <row r="63" spans="1:14" x14ac:dyDescent="0.2">
      <c r="A63" s="219"/>
      <c r="B63" s="2" t="s">
        <v>5</v>
      </c>
      <c r="C63" s="57">
        <v>2.5</v>
      </c>
      <c r="D63" s="57">
        <v>5.5</v>
      </c>
      <c r="E63" s="57">
        <v>3.5</v>
      </c>
      <c r="F63" s="57">
        <v>0.5</v>
      </c>
      <c r="G63" s="57">
        <v>0.5</v>
      </c>
      <c r="H63" s="57">
        <v>4</v>
      </c>
      <c r="I63" s="57">
        <v>3.5</v>
      </c>
      <c r="J63" s="57">
        <v>1</v>
      </c>
      <c r="K63" s="57">
        <v>3.5</v>
      </c>
      <c r="L63" s="57">
        <f>IF(L62&gt;0,11-L62, "")</f>
        <v>3</v>
      </c>
      <c r="M63" s="76">
        <f>IF(COUNT(C63:L63) &gt; 2, SUM(C63:L63)-MIN(C63:L63)-SMALL(C63:L63,2), SUM(C63:L63))</f>
        <v>26.5</v>
      </c>
      <c r="N63" s="45" t="s">
        <v>57</v>
      </c>
    </row>
    <row r="64" spans="1:14" x14ac:dyDescent="0.2">
      <c r="A64" s="219"/>
      <c r="B64" s="2" t="s">
        <v>6</v>
      </c>
      <c r="C64" s="59" t="str">
        <f>IF(C62=1,C$3*20*0.55,IF(C62=2,C$3*20*0.3,IF(C62=3,C$3*20*0.15,IF(C62=4,C$3*20*0.1,""))))</f>
        <v/>
      </c>
      <c r="D64" s="59">
        <v>50</v>
      </c>
      <c r="E64" s="59" t="str">
        <f t="shared" ref="E64:L64" si="11">IF(E62=1,E$3*20*0.55,IF(E62=2,E$3*20*0.3,IF(E62=3,E$3*20*0.15,IF(E62=4,E$3*20*0.1,""))))</f>
        <v/>
      </c>
      <c r="F64" s="59" t="str">
        <f t="shared" si="11"/>
        <v/>
      </c>
      <c r="G64" s="59" t="str">
        <f t="shared" si="11"/>
        <v/>
      </c>
      <c r="H64" s="59" t="str">
        <f t="shared" si="11"/>
        <v/>
      </c>
      <c r="I64" s="59" t="str">
        <f t="shared" si="11"/>
        <v/>
      </c>
      <c r="J64" s="59" t="str">
        <f t="shared" si="11"/>
        <v/>
      </c>
      <c r="K64" s="59" t="str">
        <f t="shared" si="11"/>
        <v/>
      </c>
      <c r="L64" s="59" t="str">
        <f t="shared" si="11"/>
        <v/>
      </c>
      <c r="M64" s="36">
        <f>SUM(C64:L64)</f>
        <v>50</v>
      </c>
      <c r="N64" s="45" t="s">
        <v>48</v>
      </c>
    </row>
    <row r="65" spans="1:14" x14ac:dyDescent="0.2">
      <c r="A65" s="220"/>
      <c r="B65" s="3" t="s">
        <v>45</v>
      </c>
      <c r="C65" s="40">
        <v>9</v>
      </c>
      <c r="D65" s="40" t="s">
        <v>60</v>
      </c>
      <c r="E65" s="40" t="s">
        <v>54</v>
      </c>
      <c r="F65" s="40" t="s">
        <v>64</v>
      </c>
      <c r="G65" s="40" t="s">
        <v>91</v>
      </c>
      <c r="H65" s="40">
        <v>10</v>
      </c>
      <c r="I65" s="40">
        <v>11</v>
      </c>
      <c r="J65" s="40">
        <v>12</v>
      </c>
      <c r="K65" s="40" t="s">
        <v>53</v>
      </c>
      <c r="L65" s="40"/>
      <c r="M65" s="15">
        <f>IF(M63&gt;0, M63*100, "0")</f>
        <v>2650</v>
      </c>
      <c r="N65" s="46" t="s">
        <v>49</v>
      </c>
    </row>
    <row r="66" spans="1:14" ht="4.5" customHeight="1" x14ac:dyDescent="0.2">
      <c r="A66" s="51"/>
      <c r="B66" s="52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4"/>
      <c r="N66" s="55"/>
    </row>
    <row r="67" spans="1:14" x14ac:dyDescent="0.2">
      <c r="A67" s="215" t="s">
        <v>19</v>
      </c>
      <c r="B67" s="9" t="s">
        <v>4</v>
      </c>
      <c r="C67" s="37">
        <v>11</v>
      </c>
      <c r="D67" s="37">
        <v>13</v>
      </c>
      <c r="E67" s="37">
        <v>5</v>
      </c>
      <c r="F67" s="37">
        <v>7</v>
      </c>
      <c r="G67" s="37">
        <v>3</v>
      </c>
      <c r="H67" s="37">
        <v>3</v>
      </c>
      <c r="I67" s="37">
        <v>1</v>
      </c>
      <c r="J67" s="37">
        <v>2</v>
      </c>
      <c r="K67" s="37">
        <v>6</v>
      </c>
      <c r="L67" s="37">
        <v>6</v>
      </c>
      <c r="M67" s="77">
        <f>SUM(C68:L68)</f>
        <v>41.5</v>
      </c>
      <c r="N67" s="41" t="s">
        <v>46</v>
      </c>
    </row>
    <row r="68" spans="1:14" x14ac:dyDescent="0.2">
      <c r="A68" s="216"/>
      <c r="B68" s="11" t="s">
        <v>5</v>
      </c>
      <c r="C68" s="37">
        <v>1.5</v>
      </c>
      <c r="D68" s="37">
        <v>0.5</v>
      </c>
      <c r="E68" s="37">
        <v>4.5</v>
      </c>
      <c r="F68" s="37">
        <v>3.5</v>
      </c>
      <c r="G68" s="37">
        <v>5.5</v>
      </c>
      <c r="H68" s="37">
        <v>5.5</v>
      </c>
      <c r="I68" s="37">
        <v>6.5</v>
      </c>
      <c r="J68" s="37">
        <v>6</v>
      </c>
      <c r="K68" s="37">
        <v>4</v>
      </c>
      <c r="L68" s="37">
        <v>4</v>
      </c>
      <c r="M68" s="77">
        <f>IF(COUNT(C68:L68) &gt; 2, SUM(C68:L68)-MIN(C68:L68)-SMALL(C68:L68,2), SUM(C68:L68))</f>
        <v>39.5</v>
      </c>
      <c r="N68" s="42" t="s">
        <v>57</v>
      </c>
    </row>
    <row r="69" spans="1:14" x14ac:dyDescent="0.2">
      <c r="A69" s="216"/>
      <c r="B69" s="11" t="s">
        <v>6</v>
      </c>
      <c r="C69" s="38" t="str">
        <f>IF(C67=1,C$3*20*0.55,IF(C67=2,C$3*20*0.3,IF(C67=3,C$3*20*0.15,IF(C67=4,C$3*20*0.1,""))))</f>
        <v/>
      </c>
      <c r="D69" s="38" t="str">
        <f t="shared" ref="D69:L69" si="12">IF(D67=1,D$3*20*0.55,IF(D67=2,D$3*20*0.3,IF(D67=3,D$3*20*0.15,IF(D67=4,D$3*20*0.1,""))))</f>
        <v/>
      </c>
      <c r="E69" s="38" t="str">
        <f t="shared" si="12"/>
        <v/>
      </c>
      <c r="F69" s="38" t="str">
        <f t="shared" si="12"/>
        <v/>
      </c>
      <c r="G69" s="38">
        <v>50</v>
      </c>
      <c r="H69" s="38">
        <v>50</v>
      </c>
      <c r="I69" s="38">
        <v>100</v>
      </c>
      <c r="J69" s="38">
        <v>80</v>
      </c>
      <c r="K69" s="38" t="str">
        <f t="shared" si="12"/>
        <v/>
      </c>
      <c r="L69" s="38" t="str">
        <f t="shared" si="12"/>
        <v/>
      </c>
      <c r="M69" s="26">
        <f>SUM(C69:L69)</f>
        <v>280</v>
      </c>
      <c r="N69" s="42" t="s">
        <v>48</v>
      </c>
    </row>
    <row r="70" spans="1:14" x14ac:dyDescent="0.2">
      <c r="A70" s="217"/>
      <c r="B70" s="13" t="s">
        <v>45</v>
      </c>
      <c r="C70" s="39">
        <v>11</v>
      </c>
      <c r="D70" s="39">
        <v>13</v>
      </c>
      <c r="E70" s="39" t="s">
        <v>91</v>
      </c>
      <c r="F70" s="39">
        <v>11</v>
      </c>
      <c r="G70" s="39" t="s">
        <v>59</v>
      </c>
      <c r="H70" s="39" t="s">
        <v>56</v>
      </c>
      <c r="I70" s="39">
        <v>2</v>
      </c>
      <c r="J70" s="39">
        <v>1</v>
      </c>
      <c r="K70" s="39">
        <v>2</v>
      </c>
      <c r="L70" s="39"/>
      <c r="M70" s="14">
        <f>IF(M68&gt;0, M68*100, "0")</f>
        <v>3950</v>
      </c>
      <c r="N70" s="43" t="s">
        <v>49</v>
      </c>
    </row>
  </sheetData>
  <mergeCells count="14">
    <mergeCell ref="A42:A45"/>
    <mergeCell ref="A57:A60"/>
    <mergeCell ref="A62:A65"/>
    <mergeCell ref="A67:A70"/>
    <mergeCell ref="A47:A50"/>
    <mergeCell ref="A52:A55"/>
    <mergeCell ref="A22:A25"/>
    <mergeCell ref="A27:A30"/>
    <mergeCell ref="A32:A35"/>
    <mergeCell ref="A37:A40"/>
    <mergeCell ref="A6:B6"/>
    <mergeCell ref="A7:A10"/>
    <mergeCell ref="A12:A15"/>
    <mergeCell ref="A17:A20"/>
  </mergeCells>
  <phoneticPr fontId="3" type="noConversion"/>
  <pageMargins left="0.25" right="0.25" top="0.1" bottom="0.1" header="0.5" footer="0.5"/>
  <pageSetup scale="74" orientation="landscape" horizontalDpi="1200" verticalDpi="12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85"/>
  <sheetViews>
    <sheetView zoomScale="80" workbookViewId="0">
      <selection sqref="A1:IV65536"/>
    </sheetView>
  </sheetViews>
  <sheetFormatPr defaultColWidth="8.7109375" defaultRowHeight="12.75" x14ac:dyDescent="0.2"/>
  <cols>
    <col min="1" max="1" width="19" customWidth="1"/>
    <col min="3" max="12" width="8.7109375" customWidth="1"/>
    <col min="13" max="13" width="8.7109375" hidden="1" customWidth="1"/>
    <col min="14" max="15" width="8.7109375" customWidth="1"/>
    <col min="16" max="16" width="26.85546875" bestFit="1" customWidth="1"/>
  </cols>
  <sheetData>
    <row r="1" spans="1:16" ht="20.25" x14ac:dyDescent="0.3">
      <c r="A1" s="5" t="s">
        <v>10</v>
      </c>
      <c r="O1" s="4"/>
    </row>
    <row r="2" spans="1:16" ht="10.5" customHeight="1" x14ac:dyDescent="0.3">
      <c r="A2" s="5"/>
      <c r="O2" s="4"/>
    </row>
    <row r="3" spans="1:16" x14ac:dyDescent="0.2">
      <c r="A3" s="56" t="s">
        <v>50</v>
      </c>
      <c r="C3" s="60">
        <v>16</v>
      </c>
      <c r="D3" s="61">
        <v>14</v>
      </c>
      <c r="E3" s="61">
        <v>14</v>
      </c>
      <c r="F3" s="61">
        <v>14</v>
      </c>
      <c r="G3" s="61">
        <v>16</v>
      </c>
      <c r="H3" s="61">
        <v>13</v>
      </c>
      <c r="I3" s="61">
        <v>16</v>
      </c>
      <c r="J3" s="61">
        <v>14</v>
      </c>
      <c r="K3" s="61">
        <v>16</v>
      </c>
      <c r="L3" s="62">
        <v>16</v>
      </c>
      <c r="M3" s="70"/>
      <c r="N3" s="70"/>
      <c r="O3" s="4"/>
    </row>
    <row r="4" spans="1:16" x14ac:dyDescent="0.2">
      <c r="A4" s="56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6" x14ac:dyDescent="0.2"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 t="s">
        <v>116</v>
      </c>
      <c r="N5" s="4" t="s">
        <v>117</v>
      </c>
      <c r="O5" s="4"/>
    </row>
    <row r="6" spans="1:16" x14ac:dyDescent="0.2">
      <c r="A6" s="213" t="s">
        <v>7</v>
      </c>
      <c r="B6" s="214"/>
      <c r="C6" s="16">
        <v>40190</v>
      </c>
      <c r="D6" s="16">
        <v>40197</v>
      </c>
      <c r="E6" s="16">
        <v>40204</v>
      </c>
      <c r="F6" s="16">
        <v>40211</v>
      </c>
      <c r="G6" s="16">
        <v>40218</v>
      </c>
      <c r="H6" s="16">
        <v>40225</v>
      </c>
      <c r="I6" s="16">
        <v>40232</v>
      </c>
      <c r="J6" s="16">
        <v>40239</v>
      </c>
      <c r="K6" s="16">
        <v>40246</v>
      </c>
      <c r="L6" s="16">
        <v>40253</v>
      </c>
      <c r="M6" s="16"/>
      <c r="N6" s="16">
        <v>40260</v>
      </c>
      <c r="O6" s="7" t="s">
        <v>9</v>
      </c>
    </row>
    <row r="7" spans="1:16" x14ac:dyDescent="0.2">
      <c r="A7" s="215" t="s">
        <v>74</v>
      </c>
      <c r="B7" s="9" t="s">
        <v>4</v>
      </c>
      <c r="C7" s="37">
        <v>2</v>
      </c>
      <c r="D7" s="37">
        <v>12</v>
      </c>
      <c r="E7" s="37">
        <v>6</v>
      </c>
      <c r="F7" s="37">
        <v>13</v>
      </c>
      <c r="G7" s="37">
        <v>12</v>
      </c>
      <c r="H7" s="37">
        <v>5</v>
      </c>
      <c r="I7" s="37">
        <v>1</v>
      </c>
      <c r="J7" s="37">
        <v>2</v>
      </c>
      <c r="K7" s="37">
        <v>2</v>
      </c>
      <c r="L7" s="37">
        <v>2</v>
      </c>
      <c r="M7" s="84"/>
      <c r="N7" s="37"/>
      <c r="O7" s="14">
        <f>SUM(C8:L8)</f>
        <v>56.5</v>
      </c>
      <c r="P7" s="41" t="s">
        <v>46</v>
      </c>
    </row>
    <row r="8" spans="1:16" x14ac:dyDescent="0.2">
      <c r="A8" s="216"/>
      <c r="B8" s="11" t="s">
        <v>5</v>
      </c>
      <c r="C8" s="10">
        <v>7.5</v>
      </c>
      <c r="D8" s="10">
        <v>2.5</v>
      </c>
      <c r="E8" s="10">
        <v>5.5</v>
      </c>
      <c r="F8" s="10">
        <v>2</v>
      </c>
      <c r="G8" s="10">
        <v>2.5</v>
      </c>
      <c r="H8" s="10">
        <v>6</v>
      </c>
      <c r="I8" s="10">
        <v>8</v>
      </c>
      <c r="J8" s="10">
        <v>7.5</v>
      </c>
      <c r="K8" s="10">
        <v>7.5</v>
      </c>
      <c r="L8" s="10">
        <v>7.5</v>
      </c>
      <c r="M8" s="33"/>
      <c r="N8" s="33"/>
      <c r="O8" s="25">
        <f>IF(COUNT(C8:L8) &gt; 2, SUM(C8:L8)-MIN(C8:L8)-SMALL(C8:L8,2), SUM(C8:L8))</f>
        <v>52</v>
      </c>
      <c r="P8" s="42" t="s">
        <v>57</v>
      </c>
    </row>
    <row r="9" spans="1:16" x14ac:dyDescent="0.2">
      <c r="A9" s="216"/>
      <c r="B9" s="11" t="s">
        <v>6</v>
      </c>
      <c r="C9" s="38">
        <v>100</v>
      </c>
      <c r="D9" s="38" t="str">
        <f t="shared" ref="D9:L9" si="0">IF(D7=1,D$3*20*0.55,IF(D7=2,D$3*20*0.3,IF(D7=3,D$3*20*0.15,IF(D7=4,D$3*20*0.1,""))))</f>
        <v/>
      </c>
      <c r="E9" s="38" t="str">
        <f t="shared" si="0"/>
        <v/>
      </c>
      <c r="F9" s="38" t="str">
        <f t="shared" si="0"/>
        <v/>
      </c>
      <c r="G9" s="38" t="str">
        <f t="shared" si="0"/>
        <v/>
      </c>
      <c r="H9" s="38" t="str">
        <f t="shared" si="0"/>
        <v/>
      </c>
      <c r="I9" s="38">
        <v>130</v>
      </c>
      <c r="J9" s="38">
        <v>80</v>
      </c>
      <c r="K9" s="38">
        <v>100</v>
      </c>
      <c r="L9" s="38">
        <f t="shared" si="0"/>
        <v>96</v>
      </c>
      <c r="M9" s="38">
        <v>240</v>
      </c>
      <c r="N9" s="38"/>
      <c r="O9" s="26">
        <f>SUM(C9:M9)</f>
        <v>746</v>
      </c>
      <c r="P9" s="42" t="s">
        <v>48</v>
      </c>
    </row>
    <row r="10" spans="1:16" x14ac:dyDescent="0.2">
      <c r="A10" s="217"/>
      <c r="B10" s="13" t="s">
        <v>45</v>
      </c>
      <c r="C10" s="39">
        <v>2</v>
      </c>
      <c r="D10" s="39">
        <v>7</v>
      </c>
      <c r="E10" s="39">
        <v>4</v>
      </c>
      <c r="F10" s="39">
        <v>8</v>
      </c>
      <c r="G10" s="39">
        <v>10</v>
      </c>
      <c r="H10" s="39" t="s">
        <v>64</v>
      </c>
      <c r="I10" s="39">
        <v>8</v>
      </c>
      <c r="J10" s="39" t="s">
        <v>58</v>
      </c>
      <c r="K10" s="39" t="s">
        <v>44</v>
      </c>
      <c r="L10" s="39">
        <v>2</v>
      </c>
      <c r="M10" s="85"/>
      <c r="N10" s="85"/>
      <c r="O10" s="14">
        <f>IF(O8&gt;0, O8*75, "0")</f>
        <v>3900</v>
      </c>
      <c r="P10" s="43" t="s">
        <v>49</v>
      </c>
    </row>
    <row r="11" spans="1:16" ht="4.5" customHeight="1" x14ac:dyDescent="0.2">
      <c r="A11" s="47"/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50"/>
    </row>
    <row r="12" spans="1:16" x14ac:dyDescent="0.2">
      <c r="A12" s="218" t="s">
        <v>18</v>
      </c>
      <c r="B12" s="1" t="s">
        <v>4</v>
      </c>
      <c r="C12" s="57">
        <v>6</v>
      </c>
      <c r="D12" s="57">
        <v>13</v>
      </c>
      <c r="E12" s="57">
        <v>0</v>
      </c>
      <c r="F12" s="57">
        <v>0</v>
      </c>
      <c r="G12" s="57">
        <v>8</v>
      </c>
      <c r="H12" s="57">
        <v>7</v>
      </c>
      <c r="I12" s="57">
        <v>16</v>
      </c>
      <c r="J12" s="57">
        <v>0</v>
      </c>
      <c r="K12" s="57">
        <v>4</v>
      </c>
      <c r="L12" s="57">
        <v>14</v>
      </c>
      <c r="M12" s="84"/>
      <c r="N12" s="57"/>
      <c r="O12" s="15">
        <f>SUM(C13:L13)</f>
        <v>25.5</v>
      </c>
      <c r="P12" s="44" t="s">
        <v>46</v>
      </c>
    </row>
    <row r="13" spans="1:16" x14ac:dyDescent="0.2">
      <c r="A13" s="219"/>
      <c r="B13" s="2" t="s">
        <v>5</v>
      </c>
      <c r="C13" s="35">
        <v>5.5</v>
      </c>
      <c r="D13" s="35">
        <v>2</v>
      </c>
      <c r="E13" s="35">
        <v>0</v>
      </c>
      <c r="F13" s="35">
        <v>0</v>
      </c>
      <c r="G13" s="35">
        <v>4.5</v>
      </c>
      <c r="H13" s="35">
        <v>5</v>
      </c>
      <c r="I13" s="35">
        <v>0.5</v>
      </c>
      <c r="J13" s="35">
        <v>0</v>
      </c>
      <c r="K13" s="35">
        <v>6.5</v>
      </c>
      <c r="L13" s="35">
        <v>1.5</v>
      </c>
      <c r="M13" s="33"/>
      <c r="N13" s="33"/>
      <c r="O13" s="58">
        <f>IF(COUNT(C13:L13) &gt; 2, SUM(C13:L13)-MIN(C13:L13)-SMALL(C13:L13,2), SUM(C13:L13))</f>
        <v>25.5</v>
      </c>
      <c r="P13" s="45" t="s">
        <v>57</v>
      </c>
    </row>
    <row r="14" spans="1:16" x14ac:dyDescent="0.2">
      <c r="A14" s="219"/>
      <c r="B14" s="2" t="s">
        <v>6</v>
      </c>
      <c r="C14" s="59" t="str">
        <f t="shared" ref="C14:L14" si="1">IF(C12=1,C$3*20*0.55,IF(C12=2,C$3*20*0.3,IF(C12=3,C$3*20*0.15,IF(C12=4,C$3*20*0.1,""))))</f>
        <v/>
      </c>
      <c r="D14" s="59" t="str">
        <f t="shared" si="1"/>
        <v/>
      </c>
      <c r="E14" s="59" t="str">
        <f t="shared" si="1"/>
        <v/>
      </c>
      <c r="F14" s="59" t="str">
        <f t="shared" si="1"/>
        <v/>
      </c>
      <c r="G14" s="59" t="str">
        <f t="shared" si="1"/>
        <v/>
      </c>
      <c r="H14" s="59" t="str">
        <f t="shared" si="1"/>
        <v/>
      </c>
      <c r="I14" s="59" t="str">
        <f t="shared" si="1"/>
        <v/>
      </c>
      <c r="J14" s="59" t="str">
        <f t="shared" si="1"/>
        <v/>
      </c>
      <c r="K14" s="59">
        <v>30</v>
      </c>
      <c r="L14" s="59" t="str">
        <f t="shared" si="1"/>
        <v/>
      </c>
      <c r="M14" s="59"/>
      <c r="N14" s="59"/>
      <c r="O14" s="36">
        <f>SUM(C14:M14)</f>
        <v>30</v>
      </c>
      <c r="P14" s="45" t="s">
        <v>48</v>
      </c>
    </row>
    <row r="15" spans="1:16" x14ac:dyDescent="0.2">
      <c r="A15" s="220"/>
      <c r="B15" s="3" t="s">
        <v>45</v>
      </c>
      <c r="C15" s="40">
        <v>6</v>
      </c>
      <c r="D15" s="40">
        <v>9</v>
      </c>
      <c r="E15" s="40">
        <v>15</v>
      </c>
      <c r="F15" s="40">
        <v>16</v>
      </c>
      <c r="G15" s="40" t="s">
        <v>92</v>
      </c>
      <c r="H15" s="40">
        <v>12</v>
      </c>
      <c r="I15" s="40">
        <v>14</v>
      </c>
      <c r="J15" s="40">
        <v>16</v>
      </c>
      <c r="K15" s="40">
        <v>14</v>
      </c>
      <c r="L15" s="40">
        <v>14</v>
      </c>
      <c r="M15" s="85"/>
      <c r="N15" s="85"/>
      <c r="O15" s="58">
        <f>IF(O13&gt;0, O13*75, "0")</f>
        <v>1912.5</v>
      </c>
      <c r="P15" s="46" t="s">
        <v>49</v>
      </c>
    </row>
    <row r="16" spans="1:16" ht="4.5" customHeight="1" x14ac:dyDescent="0.2">
      <c r="A16" s="51"/>
      <c r="B16" s="52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4"/>
      <c r="P16" s="55"/>
    </row>
    <row r="17" spans="1:16" x14ac:dyDescent="0.2">
      <c r="A17" s="215" t="s">
        <v>73</v>
      </c>
      <c r="B17" s="9" t="s">
        <v>4</v>
      </c>
      <c r="C17" s="37">
        <v>15</v>
      </c>
      <c r="D17" s="37">
        <v>6</v>
      </c>
      <c r="E17" s="37">
        <v>9</v>
      </c>
      <c r="F17" s="37">
        <v>6</v>
      </c>
      <c r="G17" s="37">
        <v>1</v>
      </c>
      <c r="H17" s="37">
        <v>2</v>
      </c>
      <c r="I17" s="37">
        <v>14</v>
      </c>
      <c r="J17" s="37">
        <v>9</v>
      </c>
      <c r="K17" s="37">
        <v>6</v>
      </c>
      <c r="L17" s="37">
        <v>3</v>
      </c>
      <c r="M17" s="84"/>
      <c r="N17" s="37"/>
      <c r="O17" s="14">
        <f>SUM(C18:L18)</f>
        <v>49.5</v>
      </c>
      <c r="P17" s="41" t="s">
        <v>46</v>
      </c>
    </row>
    <row r="18" spans="1:16" x14ac:dyDescent="0.2">
      <c r="A18" s="216"/>
      <c r="B18" s="11" t="s">
        <v>5</v>
      </c>
      <c r="C18" s="37">
        <v>1</v>
      </c>
      <c r="D18" s="37">
        <v>5.5</v>
      </c>
      <c r="E18" s="37">
        <v>4</v>
      </c>
      <c r="F18" s="37">
        <v>5.5</v>
      </c>
      <c r="G18" s="37">
        <v>8</v>
      </c>
      <c r="H18" s="37">
        <v>7.5</v>
      </c>
      <c r="I18" s="37">
        <v>1.5</v>
      </c>
      <c r="J18" s="37">
        <v>4</v>
      </c>
      <c r="K18" s="37">
        <v>5.5</v>
      </c>
      <c r="L18" s="37">
        <v>7</v>
      </c>
      <c r="M18" s="84"/>
      <c r="N18" s="84"/>
      <c r="O18" s="14">
        <f>IF(COUNT(C18:L18) &gt; 2, SUM(C18:L18)-MIN(C18:L18)-SMALL(C18:L18,2), SUM(C18:L18))</f>
        <v>47</v>
      </c>
      <c r="P18" s="42" t="s">
        <v>57</v>
      </c>
    </row>
    <row r="19" spans="1:16" x14ac:dyDescent="0.2">
      <c r="A19" s="216"/>
      <c r="B19" s="11" t="s">
        <v>6</v>
      </c>
      <c r="C19" s="38" t="str">
        <f t="shared" ref="C19:L19" si="2">IF(C17=1,C$3*20*0.55,IF(C17=2,C$3*20*0.3,IF(C17=3,C$3*20*0.15,IF(C17=4,C$3*20*0.1,""))))</f>
        <v/>
      </c>
      <c r="D19" s="38" t="str">
        <f t="shared" si="2"/>
        <v/>
      </c>
      <c r="E19" s="38" t="str">
        <f t="shared" si="2"/>
        <v/>
      </c>
      <c r="F19" s="38" t="str">
        <f t="shared" si="2"/>
        <v/>
      </c>
      <c r="G19" s="38">
        <v>130</v>
      </c>
      <c r="H19" s="38">
        <v>80</v>
      </c>
      <c r="I19" s="38" t="str">
        <f t="shared" si="2"/>
        <v/>
      </c>
      <c r="J19" s="38" t="str">
        <f t="shared" si="2"/>
        <v/>
      </c>
      <c r="K19" s="38" t="str">
        <f t="shared" si="2"/>
        <v/>
      </c>
      <c r="L19" s="38">
        <f t="shared" si="2"/>
        <v>48</v>
      </c>
      <c r="M19" s="38">
        <v>80</v>
      </c>
      <c r="N19" s="38"/>
      <c r="O19" s="26">
        <f>SUM(C19:M19)</f>
        <v>338</v>
      </c>
      <c r="P19" s="42" t="s">
        <v>48</v>
      </c>
    </row>
    <row r="20" spans="1:16" x14ac:dyDescent="0.2">
      <c r="A20" s="217"/>
      <c r="B20" s="13" t="s">
        <v>45</v>
      </c>
      <c r="C20" s="39">
        <v>15</v>
      </c>
      <c r="D20" s="39" t="s">
        <v>53</v>
      </c>
      <c r="E20" s="39" t="s">
        <v>91</v>
      </c>
      <c r="F20" s="39">
        <v>9</v>
      </c>
      <c r="G20" s="39">
        <v>6</v>
      </c>
      <c r="H20" s="39">
        <v>3</v>
      </c>
      <c r="I20" s="39" t="s">
        <v>56</v>
      </c>
      <c r="J20" s="39" t="s">
        <v>60</v>
      </c>
      <c r="K20" s="39">
        <v>6</v>
      </c>
      <c r="L20" s="39">
        <v>4</v>
      </c>
      <c r="M20" s="85"/>
      <c r="N20" s="85"/>
      <c r="O20" s="14">
        <f>IF(O18&gt;0, O18*75, "0")</f>
        <v>3525</v>
      </c>
      <c r="P20" s="43" t="s">
        <v>49</v>
      </c>
    </row>
    <row r="21" spans="1:16" ht="4.5" customHeight="1" x14ac:dyDescent="0.2">
      <c r="A21" s="51"/>
      <c r="B21" s="52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4"/>
      <c r="P21" s="55"/>
    </row>
    <row r="22" spans="1:16" x14ac:dyDescent="0.2">
      <c r="A22" s="218" t="s">
        <v>23</v>
      </c>
      <c r="B22" s="1" t="s">
        <v>4</v>
      </c>
      <c r="C22" s="57">
        <v>16</v>
      </c>
      <c r="D22" s="57">
        <v>11</v>
      </c>
      <c r="E22" s="57">
        <v>1</v>
      </c>
      <c r="F22" s="57">
        <v>1</v>
      </c>
      <c r="G22" s="57">
        <v>7</v>
      </c>
      <c r="H22" s="57">
        <v>12</v>
      </c>
      <c r="I22" s="57">
        <v>4</v>
      </c>
      <c r="J22" s="57">
        <v>11</v>
      </c>
      <c r="K22" s="57">
        <v>1</v>
      </c>
      <c r="L22" s="57">
        <v>7</v>
      </c>
      <c r="M22" s="84"/>
      <c r="N22" s="57"/>
      <c r="O22" s="15">
        <f>SUM(C23:L23)</f>
        <v>49.5</v>
      </c>
      <c r="P22" s="44" t="s">
        <v>46</v>
      </c>
    </row>
    <row r="23" spans="1:16" x14ac:dyDescent="0.2">
      <c r="A23" s="219"/>
      <c r="B23" s="2" t="s">
        <v>5</v>
      </c>
      <c r="C23" s="35">
        <v>0.5</v>
      </c>
      <c r="D23" s="35">
        <v>3</v>
      </c>
      <c r="E23" s="35">
        <v>8</v>
      </c>
      <c r="F23" s="35">
        <v>8</v>
      </c>
      <c r="G23" s="35">
        <v>5</v>
      </c>
      <c r="H23" s="35">
        <v>2.5</v>
      </c>
      <c r="I23" s="35">
        <v>6.5</v>
      </c>
      <c r="J23" s="35">
        <v>3</v>
      </c>
      <c r="K23" s="35">
        <v>8</v>
      </c>
      <c r="L23" s="35">
        <v>5</v>
      </c>
      <c r="M23" s="33"/>
      <c r="N23" s="33"/>
      <c r="O23" s="58">
        <f>IF(COUNT(C23:L23) &gt; 2, SUM(C23:L23)-MIN(C23:L23)-SMALL(C23:L23,2), SUM(C23:L23))</f>
        <v>46.5</v>
      </c>
      <c r="P23" s="45" t="s">
        <v>57</v>
      </c>
    </row>
    <row r="24" spans="1:16" x14ac:dyDescent="0.2">
      <c r="A24" s="219"/>
      <c r="B24" s="2" t="s">
        <v>6</v>
      </c>
      <c r="C24" s="59" t="str">
        <f t="shared" ref="C24:L24" si="3">IF(C22=1,C$3*20*0.55,IF(C22=2,C$3*20*0.3,IF(C22=3,C$3*20*0.15,IF(C22=4,C$3*20*0.1,""))))</f>
        <v/>
      </c>
      <c r="D24" s="59" t="str">
        <f t="shared" si="3"/>
        <v/>
      </c>
      <c r="E24" s="59">
        <v>110</v>
      </c>
      <c r="F24" s="59">
        <v>110</v>
      </c>
      <c r="G24" s="59" t="str">
        <f t="shared" si="3"/>
        <v/>
      </c>
      <c r="H24" s="59" t="str">
        <f t="shared" si="3"/>
        <v/>
      </c>
      <c r="I24" s="59">
        <v>30</v>
      </c>
      <c r="J24" s="59" t="str">
        <f t="shared" si="3"/>
        <v/>
      </c>
      <c r="K24" s="59">
        <v>130</v>
      </c>
      <c r="L24" s="59" t="str">
        <f t="shared" si="3"/>
        <v/>
      </c>
      <c r="M24" s="59"/>
      <c r="N24" s="59"/>
      <c r="O24" s="36">
        <f>SUM(C24:M24)</f>
        <v>380</v>
      </c>
      <c r="P24" s="45" t="s">
        <v>48</v>
      </c>
    </row>
    <row r="25" spans="1:16" x14ac:dyDescent="0.2">
      <c r="A25" s="220"/>
      <c r="B25" s="3" t="s">
        <v>45</v>
      </c>
      <c r="C25" s="40">
        <v>16</v>
      </c>
      <c r="D25" s="40">
        <v>15</v>
      </c>
      <c r="E25" s="40" t="s">
        <v>59</v>
      </c>
      <c r="F25" s="40">
        <v>7</v>
      </c>
      <c r="G25" s="40" t="s">
        <v>44</v>
      </c>
      <c r="H25" s="40">
        <v>7</v>
      </c>
      <c r="I25" s="40" t="s">
        <v>56</v>
      </c>
      <c r="J25" s="40">
        <v>8</v>
      </c>
      <c r="K25" s="40">
        <v>5</v>
      </c>
      <c r="L25" s="40">
        <v>6</v>
      </c>
      <c r="M25" s="85"/>
      <c r="N25" s="85"/>
      <c r="O25" s="58">
        <f>IF(O23&gt;0, O23*75, "0")</f>
        <v>3487.5</v>
      </c>
      <c r="P25" s="46" t="s">
        <v>49</v>
      </c>
    </row>
    <row r="26" spans="1:16" ht="4.5" customHeight="1" x14ac:dyDescent="0.2">
      <c r="A26" s="51"/>
      <c r="B26" s="52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4"/>
      <c r="P26" s="55"/>
    </row>
    <row r="27" spans="1:16" x14ac:dyDescent="0.2">
      <c r="A27" s="215" t="s">
        <v>24</v>
      </c>
      <c r="B27" s="9" t="s">
        <v>4</v>
      </c>
      <c r="C27" s="37">
        <v>9</v>
      </c>
      <c r="D27" s="37">
        <v>0</v>
      </c>
      <c r="E27" s="37">
        <v>4</v>
      </c>
      <c r="F27" s="37">
        <v>11</v>
      </c>
      <c r="G27" s="37">
        <v>5</v>
      </c>
      <c r="H27" s="37">
        <v>6</v>
      </c>
      <c r="I27" s="37">
        <v>10</v>
      </c>
      <c r="J27" s="37">
        <v>0</v>
      </c>
      <c r="K27" s="37">
        <v>5</v>
      </c>
      <c r="L27" s="37">
        <v>5</v>
      </c>
      <c r="M27" s="84"/>
      <c r="N27" s="37"/>
      <c r="O27" s="14">
        <f>SUM(C28:L28)</f>
        <v>40.5</v>
      </c>
      <c r="P27" s="41" t="s">
        <v>46</v>
      </c>
    </row>
    <row r="28" spans="1:16" x14ac:dyDescent="0.2">
      <c r="A28" s="216"/>
      <c r="B28" s="11" t="s">
        <v>5</v>
      </c>
      <c r="C28" s="10">
        <v>4</v>
      </c>
      <c r="D28" s="10">
        <v>0</v>
      </c>
      <c r="E28" s="10">
        <v>6.5</v>
      </c>
      <c r="F28" s="10">
        <v>3</v>
      </c>
      <c r="G28" s="10">
        <v>6</v>
      </c>
      <c r="H28" s="10">
        <v>5.5</v>
      </c>
      <c r="I28" s="10">
        <v>3.5</v>
      </c>
      <c r="J28" s="10">
        <v>0</v>
      </c>
      <c r="K28" s="10">
        <v>6</v>
      </c>
      <c r="L28" s="10">
        <v>6</v>
      </c>
      <c r="M28" s="33"/>
      <c r="N28" s="33"/>
      <c r="O28" s="25">
        <f>IF(COUNT(C28:L28) &gt; 2, SUM(C28:L28)-MIN(C28:L28)-SMALL(C28:L28,2), SUM(C28:L28))</f>
        <v>40.5</v>
      </c>
      <c r="P28" s="42" t="s">
        <v>57</v>
      </c>
    </row>
    <row r="29" spans="1:16" x14ac:dyDescent="0.2">
      <c r="A29" s="216"/>
      <c r="B29" s="11" t="s">
        <v>6</v>
      </c>
      <c r="C29" s="38" t="str">
        <f t="shared" ref="C29:L29" si="4">IF(C27=1,C$3*20*0.55,IF(C27=2,C$3*20*0.3,IF(C27=3,C$3*20*0.15,IF(C27=4,C$3*20*0.1,""))))</f>
        <v/>
      </c>
      <c r="D29" s="38" t="str">
        <f t="shared" si="4"/>
        <v/>
      </c>
      <c r="E29" s="38">
        <v>30</v>
      </c>
      <c r="F29" s="38" t="str">
        <f t="shared" si="4"/>
        <v/>
      </c>
      <c r="G29" s="38" t="str">
        <f t="shared" si="4"/>
        <v/>
      </c>
      <c r="H29" s="38" t="str">
        <f t="shared" si="4"/>
        <v/>
      </c>
      <c r="I29" s="38" t="str">
        <f t="shared" si="4"/>
        <v/>
      </c>
      <c r="J29" s="38" t="str">
        <f t="shared" si="4"/>
        <v/>
      </c>
      <c r="K29" s="38" t="str">
        <f t="shared" si="4"/>
        <v/>
      </c>
      <c r="L29" s="38" t="str">
        <f t="shared" si="4"/>
        <v/>
      </c>
      <c r="M29" s="38"/>
      <c r="N29" s="38"/>
      <c r="O29" s="26">
        <f>SUM(C29:M29)</f>
        <v>30</v>
      </c>
      <c r="P29" s="42" t="s">
        <v>48</v>
      </c>
    </row>
    <row r="30" spans="1:16" x14ac:dyDescent="0.2">
      <c r="A30" s="217"/>
      <c r="B30" s="13" t="s">
        <v>45</v>
      </c>
      <c r="C30" s="39">
        <v>9</v>
      </c>
      <c r="D30" s="39">
        <v>14</v>
      </c>
      <c r="E30" s="39" t="s">
        <v>91</v>
      </c>
      <c r="F30" s="39">
        <v>11</v>
      </c>
      <c r="G30" s="39">
        <v>9</v>
      </c>
      <c r="H30" s="39">
        <v>8</v>
      </c>
      <c r="I30" s="39">
        <v>9</v>
      </c>
      <c r="J30" s="39">
        <v>10</v>
      </c>
      <c r="K30" s="39">
        <v>9</v>
      </c>
      <c r="L30" s="39">
        <v>9</v>
      </c>
      <c r="M30" s="85"/>
      <c r="N30" s="85"/>
      <c r="O30" s="25">
        <f>IF(O28&gt;0, O28*75, "0")</f>
        <v>3037.5</v>
      </c>
      <c r="P30" s="43" t="s">
        <v>49</v>
      </c>
    </row>
    <row r="31" spans="1:16" ht="4.5" customHeight="1" x14ac:dyDescent="0.2">
      <c r="A31" s="51"/>
      <c r="B31" s="52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  <c r="P31" s="55"/>
    </row>
    <row r="32" spans="1:16" x14ac:dyDescent="0.2">
      <c r="A32" s="218" t="s">
        <v>22</v>
      </c>
      <c r="B32" s="1" t="s">
        <v>4</v>
      </c>
      <c r="C32" s="57">
        <v>4</v>
      </c>
      <c r="D32" s="57">
        <v>9</v>
      </c>
      <c r="E32" s="57">
        <v>0</v>
      </c>
      <c r="F32" s="57">
        <v>0</v>
      </c>
      <c r="G32" s="57">
        <v>15</v>
      </c>
      <c r="H32" s="57">
        <v>13</v>
      </c>
      <c r="I32" s="57">
        <v>15</v>
      </c>
      <c r="J32" s="57">
        <v>7</v>
      </c>
      <c r="K32" s="57">
        <v>12</v>
      </c>
      <c r="L32" s="57">
        <v>15</v>
      </c>
      <c r="M32" s="84"/>
      <c r="N32" s="57"/>
      <c r="O32" s="15">
        <f>SUM(C33:L33)</f>
        <v>23</v>
      </c>
      <c r="P32" s="44" t="s">
        <v>46</v>
      </c>
    </row>
    <row r="33" spans="1:16" x14ac:dyDescent="0.2">
      <c r="A33" s="219"/>
      <c r="B33" s="2" t="s">
        <v>5</v>
      </c>
      <c r="C33" s="57">
        <v>6.5</v>
      </c>
      <c r="D33" s="57">
        <v>4</v>
      </c>
      <c r="E33" s="57">
        <v>0</v>
      </c>
      <c r="F33" s="57">
        <v>0</v>
      </c>
      <c r="G33" s="57">
        <v>1</v>
      </c>
      <c r="H33" s="57">
        <v>2</v>
      </c>
      <c r="I33" s="57">
        <v>1</v>
      </c>
      <c r="J33" s="57">
        <v>5</v>
      </c>
      <c r="K33" s="57">
        <v>2.5</v>
      </c>
      <c r="L33" s="57">
        <v>1</v>
      </c>
      <c r="M33" s="84"/>
      <c r="N33" s="84"/>
      <c r="O33" s="15">
        <f>IF(COUNT(C33:L33) &gt; 2, SUM(C33:L33)-MIN(C33:L33)-SMALL(C33:L33,2), SUM(C33:L33))</f>
        <v>23</v>
      </c>
      <c r="P33" s="45" t="s">
        <v>57</v>
      </c>
    </row>
    <row r="34" spans="1:16" x14ac:dyDescent="0.2">
      <c r="A34" s="219"/>
      <c r="B34" s="2" t="s">
        <v>6</v>
      </c>
      <c r="C34" s="59">
        <v>30</v>
      </c>
      <c r="D34" s="59" t="str">
        <f t="shared" ref="D34:L34" si="5">IF(D32=1,D$3*20*0.55,IF(D32=2,D$3*20*0.3,IF(D32=3,D$3*20*0.15,IF(D32=4,D$3*20*0.1,""))))</f>
        <v/>
      </c>
      <c r="E34" s="59" t="str">
        <f t="shared" si="5"/>
        <v/>
      </c>
      <c r="F34" s="59" t="str">
        <f t="shared" si="5"/>
        <v/>
      </c>
      <c r="G34" s="59" t="str">
        <f t="shared" si="5"/>
        <v/>
      </c>
      <c r="H34" s="59" t="str">
        <f t="shared" si="5"/>
        <v/>
      </c>
      <c r="I34" s="59" t="str">
        <f t="shared" si="5"/>
        <v/>
      </c>
      <c r="J34" s="59" t="str">
        <f t="shared" si="5"/>
        <v/>
      </c>
      <c r="K34" s="59" t="str">
        <f t="shared" si="5"/>
        <v/>
      </c>
      <c r="L34" s="59" t="str">
        <f t="shared" si="5"/>
        <v/>
      </c>
      <c r="M34" s="59"/>
      <c r="N34" s="59"/>
      <c r="O34" s="36">
        <f>SUM(C34:M34)</f>
        <v>30</v>
      </c>
      <c r="P34" s="45" t="s">
        <v>48</v>
      </c>
    </row>
    <row r="35" spans="1:16" x14ac:dyDescent="0.2">
      <c r="A35" s="220"/>
      <c r="B35" s="3" t="s">
        <v>45</v>
      </c>
      <c r="C35" s="40">
        <v>4</v>
      </c>
      <c r="D35" s="40">
        <v>6</v>
      </c>
      <c r="E35" s="40" t="s">
        <v>91</v>
      </c>
      <c r="F35" s="40">
        <v>14</v>
      </c>
      <c r="G35" s="40">
        <v>15</v>
      </c>
      <c r="H35" s="40">
        <v>15</v>
      </c>
      <c r="I35" s="40">
        <v>16</v>
      </c>
      <c r="J35" s="40" t="s">
        <v>112</v>
      </c>
      <c r="K35" s="40">
        <v>16</v>
      </c>
      <c r="L35" s="40">
        <v>16</v>
      </c>
      <c r="M35" s="85"/>
      <c r="N35" s="85"/>
      <c r="O35" s="15">
        <f>IF(O33&gt;0, O33*75, "0")</f>
        <v>1725</v>
      </c>
      <c r="P35" s="46" t="s">
        <v>49</v>
      </c>
    </row>
    <row r="36" spans="1:16" ht="4.5" customHeight="1" x14ac:dyDescent="0.2">
      <c r="A36" s="51"/>
      <c r="B36" s="52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  <c r="P36" s="55"/>
    </row>
    <row r="37" spans="1:16" x14ac:dyDescent="0.2">
      <c r="A37" s="215" t="s">
        <v>89</v>
      </c>
      <c r="B37" s="9" t="s">
        <v>4</v>
      </c>
      <c r="C37" s="37">
        <v>12</v>
      </c>
      <c r="D37" s="37">
        <v>5</v>
      </c>
      <c r="E37" s="37">
        <v>11</v>
      </c>
      <c r="F37" s="37">
        <v>14</v>
      </c>
      <c r="G37" s="37">
        <v>11</v>
      </c>
      <c r="H37" s="37">
        <v>9</v>
      </c>
      <c r="I37" s="37">
        <v>5</v>
      </c>
      <c r="J37" s="37">
        <v>10</v>
      </c>
      <c r="K37" s="37">
        <v>15</v>
      </c>
      <c r="L37" s="37">
        <v>11</v>
      </c>
      <c r="M37" s="84"/>
      <c r="N37" s="37"/>
      <c r="O37" s="14">
        <f>SUM(C38:L38)</f>
        <v>33.5</v>
      </c>
      <c r="P37" s="41" t="s">
        <v>46</v>
      </c>
    </row>
    <row r="38" spans="1:16" x14ac:dyDescent="0.2">
      <c r="A38" s="216"/>
      <c r="B38" s="11" t="s">
        <v>5</v>
      </c>
      <c r="C38" s="37">
        <v>2.5</v>
      </c>
      <c r="D38" s="37">
        <v>6</v>
      </c>
      <c r="E38" s="37">
        <v>3</v>
      </c>
      <c r="F38" s="37">
        <v>1.5</v>
      </c>
      <c r="G38" s="37">
        <v>3</v>
      </c>
      <c r="H38" s="37">
        <v>4</v>
      </c>
      <c r="I38" s="37">
        <v>6</v>
      </c>
      <c r="J38" s="37">
        <v>3.5</v>
      </c>
      <c r="K38" s="37">
        <v>1</v>
      </c>
      <c r="L38" s="37">
        <v>3</v>
      </c>
      <c r="M38" s="84"/>
      <c r="N38" s="84"/>
      <c r="O38" s="14">
        <f>IF(COUNT(C38:L38) &gt; 2, SUM(C38:L38)-MIN(C38:L38)-SMALL(C38:L38,2), SUM(C38:L38))</f>
        <v>31</v>
      </c>
      <c r="P38" s="42" t="s">
        <v>57</v>
      </c>
    </row>
    <row r="39" spans="1:16" x14ac:dyDescent="0.2">
      <c r="A39" s="216"/>
      <c r="B39" s="11" t="s">
        <v>6</v>
      </c>
      <c r="C39" s="38" t="str">
        <f t="shared" ref="C39:L39" si="6">IF(C37=1,C$3*20*0.55,IF(C37=2,C$3*20*0.3,IF(C37=3,C$3*20*0.15,IF(C37=4,C$3*20*0.1,""))))</f>
        <v/>
      </c>
      <c r="D39" s="38" t="str">
        <f t="shared" si="6"/>
        <v/>
      </c>
      <c r="E39" s="38" t="str">
        <f t="shared" si="6"/>
        <v/>
      </c>
      <c r="F39" s="38" t="str">
        <f t="shared" si="6"/>
        <v/>
      </c>
      <c r="G39" s="38" t="str">
        <f t="shared" si="6"/>
        <v/>
      </c>
      <c r="H39" s="38" t="str">
        <f t="shared" si="6"/>
        <v/>
      </c>
      <c r="I39" s="38" t="str">
        <f t="shared" si="6"/>
        <v/>
      </c>
      <c r="J39" s="38" t="str">
        <f t="shared" si="6"/>
        <v/>
      </c>
      <c r="K39" s="38" t="str">
        <f t="shared" si="6"/>
        <v/>
      </c>
      <c r="L39" s="38" t="str">
        <f t="shared" si="6"/>
        <v/>
      </c>
      <c r="M39" s="38"/>
      <c r="N39" s="38"/>
      <c r="O39" s="26">
        <f>SUM(C39:M39)</f>
        <v>0</v>
      </c>
      <c r="P39" s="42" t="s">
        <v>48</v>
      </c>
    </row>
    <row r="40" spans="1:16" x14ac:dyDescent="0.2">
      <c r="A40" s="217"/>
      <c r="B40" s="13" t="s">
        <v>45</v>
      </c>
      <c r="C40" s="39">
        <v>12</v>
      </c>
      <c r="D40" s="39">
        <v>8</v>
      </c>
      <c r="E40" s="39" t="s">
        <v>59</v>
      </c>
      <c r="F40" s="39">
        <v>12</v>
      </c>
      <c r="G40" s="39" t="s">
        <v>92</v>
      </c>
      <c r="H40" s="39">
        <v>14</v>
      </c>
      <c r="I40" s="39">
        <v>11</v>
      </c>
      <c r="J40" s="39">
        <v>11</v>
      </c>
      <c r="K40" s="39">
        <v>12</v>
      </c>
      <c r="L40" s="39">
        <v>12</v>
      </c>
      <c r="M40" s="85"/>
      <c r="N40" s="85"/>
      <c r="O40" s="14">
        <f>IF(O38&gt;0, O38*75, "0")</f>
        <v>2325</v>
      </c>
      <c r="P40" s="43" t="s">
        <v>49</v>
      </c>
    </row>
    <row r="41" spans="1:16" ht="4.5" customHeight="1" x14ac:dyDescent="0.2">
      <c r="A41" s="51"/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  <c r="P41" s="55"/>
    </row>
    <row r="42" spans="1:16" x14ac:dyDescent="0.2">
      <c r="A42" s="218" t="s">
        <v>20</v>
      </c>
      <c r="B42" s="1" t="s">
        <v>4</v>
      </c>
      <c r="C42" s="57">
        <v>7</v>
      </c>
      <c r="D42" s="57">
        <v>1</v>
      </c>
      <c r="E42" s="57">
        <v>7</v>
      </c>
      <c r="F42" s="57">
        <v>8</v>
      </c>
      <c r="G42" s="57">
        <v>3</v>
      </c>
      <c r="H42" s="57">
        <v>0</v>
      </c>
      <c r="I42" s="57">
        <v>6</v>
      </c>
      <c r="J42" s="57">
        <v>4</v>
      </c>
      <c r="K42" s="57">
        <v>7</v>
      </c>
      <c r="L42" s="57">
        <v>8</v>
      </c>
      <c r="M42" s="84"/>
      <c r="N42" s="57"/>
      <c r="O42" s="15">
        <f>SUM(C43:L43)</f>
        <v>51</v>
      </c>
      <c r="P42" s="44" t="s">
        <v>46</v>
      </c>
    </row>
    <row r="43" spans="1:16" x14ac:dyDescent="0.2">
      <c r="A43" s="219"/>
      <c r="B43" s="2" t="s">
        <v>5</v>
      </c>
      <c r="C43" s="35">
        <v>5</v>
      </c>
      <c r="D43" s="35">
        <v>8</v>
      </c>
      <c r="E43" s="35">
        <v>5</v>
      </c>
      <c r="F43" s="35">
        <v>4.5</v>
      </c>
      <c r="G43" s="35">
        <v>7</v>
      </c>
      <c r="H43" s="35">
        <v>0</v>
      </c>
      <c r="I43" s="35">
        <v>5.5</v>
      </c>
      <c r="J43" s="35">
        <v>6.5</v>
      </c>
      <c r="K43" s="35">
        <v>5</v>
      </c>
      <c r="L43" s="35">
        <v>4.5</v>
      </c>
      <c r="M43" s="33"/>
      <c r="N43" s="33"/>
      <c r="O43" s="58">
        <f>IF(COUNT(C43:L43) &gt; 2, SUM(C43:L43)-MIN(C43:L43)-SMALL(C43:L43,2), SUM(C43:L43))</f>
        <v>46.5</v>
      </c>
      <c r="P43" s="45" t="s">
        <v>57</v>
      </c>
    </row>
    <row r="44" spans="1:16" x14ac:dyDescent="0.2">
      <c r="A44" s="219"/>
      <c r="B44" s="2" t="s">
        <v>6</v>
      </c>
      <c r="C44" s="59" t="str">
        <f t="shared" ref="C44:L44" si="7">IF(C42=1,C$3*20*0.55,IF(C42=2,C$3*20*0.3,IF(C42=3,C$3*20*0.15,IF(C42=4,C$3*20*0.1,""))))</f>
        <v/>
      </c>
      <c r="D44" s="59">
        <v>110</v>
      </c>
      <c r="E44" s="59" t="str">
        <f t="shared" si="7"/>
        <v/>
      </c>
      <c r="F44" s="59" t="str">
        <f t="shared" si="7"/>
        <v/>
      </c>
      <c r="G44" s="59">
        <v>60</v>
      </c>
      <c r="H44" s="59" t="str">
        <f t="shared" si="7"/>
        <v/>
      </c>
      <c r="I44" s="59" t="str">
        <f t="shared" si="7"/>
        <v/>
      </c>
      <c r="J44" s="59">
        <v>30</v>
      </c>
      <c r="K44" s="59" t="str">
        <f t="shared" si="7"/>
        <v/>
      </c>
      <c r="L44" s="59" t="str">
        <f t="shared" si="7"/>
        <v/>
      </c>
      <c r="M44" s="59"/>
      <c r="N44" s="59"/>
      <c r="O44" s="36">
        <f>SUM(C44:M44)</f>
        <v>200</v>
      </c>
      <c r="P44" s="45" t="s">
        <v>48</v>
      </c>
    </row>
    <row r="45" spans="1:16" x14ac:dyDescent="0.2">
      <c r="A45" s="220"/>
      <c r="B45" s="3" t="s">
        <v>45</v>
      </c>
      <c r="C45" s="40">
        <v>7</v>
      </c>
      <c r="D45" s="40">
        <v>2</v>
      </c>
      <c r="E45" s="40">
        <v>3</v>
      </c>
      <c r="F45" s="40">
        <v>3</v>
      </c>
      <c r="G45" s="40">
        <v>5</v>
      </c>
      <c r="H45" s="40">
        <v>6</v>
      </c>
      <c r="I45" s="40" t="s">
        <v>56</v>
      </c>
      <c r="J45" s="40" t="s">
        <v>58</v>
      </c>
      <c r="K45" s="40">
        <v>4</v>
      </c>
      <c r="L45" s="40">
        <v>5</v>
      </c>
      <c r="M45" s="85"/>
      <c r="N45" s="85"/>
      <c r="O45" s="58">
        <f>IF(O43&gt;0, O43*75, "0")</f>
        <v>3487.5</v>
      </c>
      <c r="P45" s="46" t="s">
        <v>49</v>
      </c>
    </row>
    <row r="46" spans="1:16" ht="4.5" customHeight="1" x14ac:dyDescent="0.2">
      <c r="A46" s="51"/>
      <c r="B46" s="52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  <c r="P46" s="55"/>
    </row>
    <row r="47" spans="1:16" x14ac:dyDescent="0.2">
      <c r="A47" s="215" t="s">
        <v>52</v>
      </c>
      <c r="B47" s="9" t="s">
        <v>4</v>
      </c>
      <c r="C47" s="37">
        <v>14</v>
      </c>
      <c r="D47" s="37">
        <v>8</v>
      </c>
      <c r="E47" s="37">
        <v>10</v>
      </c>
      <c r="F47" s="37">
        <v>12</v>
      </c>
      <c r="G47" s="37">
        <v>9</v>
      </c>
      <c r="H47" s="37">
        <v>8</v>
      </c>
      <c r="I47" s="37">
        <v>13</v>
      </c>
      <c r="J47" s="37">
        <v>6</v>
      </c>
      <c r="K47" s="37">
        <v>13</v>
      </c>
      <c r="L47" s="37">
        <v>12</v>
      </c>
      <c r="M47" s="84"/>
      <c r="N47" s="37"/>
      <c r="O47" s="14">
        <f>SUM(C48:L48)</f>
        <v>32.5</v>
      </c>
      <c r="P47" s="41" t="s">
        <v>46</v>
      </c>
    </row>
    <row r="48" spans="1:16" x14ac:dyDescent="0.2">
      <c r="A48" s="216"/>
      <c r="B48" s="11" t="s">
        <v>5</v>
      </c>
      <c r="C48" s="37">
        <v>1.5</v>
      </c>
      <c r="D48" s="37">
        <v>4.5</v>
      </c>
      <c r="E48" s="37">
        <v>3.5</v>
      </c>
      <c r="F48" s="37">
        <v>2.5</v>
      </c>
      <c r="G48" s="37">
        <v>4</v>
      </c>
      <c r="H48" s="37">
        <v>4.5</v>
      </c>
      <c r="I48" s="37">
        <v>2</v>
      </c>
      <c r="J48" s="37">
        <v>5.5</v>
      </c>
      <c r="K48" s="37">
        <v>2</v>
      </c>
      <c r="L48" s="37">
        <v>2.5</v>
      </c>
      <c r="M48" s="84"/>
      <c r="N48" s="84"/>
      <c r="O48" s="14">
        <f>IF(COUNT(C48:L48) &gt; 2, SUM(C48:L48)-MIN(C48:L48)-SMALL(C48:L48,2), SUM(C48:L48))</f>
        <v>29</v>
      </c>
      <c r="P48" s="42" t="s">
        <v>57</v>
      </c>
    </row>
    <row r="49" spans="1:16" x14ac:dyDescent="0.2">
      <c r="A49" s="216"/>
      <c r="B49" s="11" t="s">
        <v>6</v>
      </c>
      <c r="C49" s="38" t="str">
        <f t="shared" ref="C49:L49" si="8">IF(C47=1,C$3*20*0.55,IF(C47=2,C$3*20*0.3,IF(C47=3,C$3*20*0.15,IF(C47=4,C$3*20*0.1,""))))</f>
        <v/>
      </c>
      <c r="D49" s="38" t="str">
        <f t="shared" si="8"/>
        <v/>
      </c>
      <c r="E49" s="38" t="str">
        <f t="shared" si="8"/>
        <v/>
      </c>
      <c r="F49" s="38" t="str">
        <f t="shared" si="8"/>
        <v/>
      </c>
      <c r="G49" s="38" t="str">
        <f t="shared" si="8"/>
        <v/>
      </c>
      <c r="H49" s="38" t="str">
        <f t="shared" si="8"/>
        <v/>
      </c>
      <c r="I49" s="38" t="str">
        <f t="shared" si="8"/>
        <v/>
      </c>
      <c r="J49" s="38" t="str">
        <f t="shared" si="8"/>
        <v/>
      </c>
      <c r="K49" s="38" t="str">
        <f t="shared" si="8"/>
        <v/>
      </c>
      <c r="L49" s="38" t="str">
        <f t="shared" si="8"/>
        <v/>
      </c>
      <c r="M49" s="38"/>
      <c r="N49" s="38"/>
      <c r="O49" s="26">
        <f>SUM(C49:M49)</f>
        <v>0</v>
      </c>
      <c r="P49" s="42" t="s">
        <v>48</v>
      </c>
    </row>
    <row r="50" spans="1:16" x14ac:dyDescent="0.2">
      <c r="A50" s="217"/>
      <c r="B50" s="13" t="s">
        <v>45</v>
      </c>
      <c r="C50" s="39">
        <v>14</v>
      </c>
      <c r="D50" s="39" t="s">
        <v>92</v>
      </c>
      <c r="E50" s="39">
        <v>14</v>
      </c>
      <c r="F50" s="39">
        <v>13</v>
      </c>
      <c r="G50" s="39" t="s">
        <v>92</v>
      </c>
      <c r="H50" s="39">
        <v>13</v>
      </c>
      <c r="I50" s="39">
        <v>13</v>
      </c>
      <c r="J50" s="39">
        <v>12</v>
      </c>
      <c r="K50" s="39">
        <v>13</v>
      </c>
      <c r="L50" s="39">
        <v>13</v>
      </c>
      <c r="M50" s="85"/>
      <c r="N50" s="85"/>
      <c r="O50" s="14">
        <f>IF(O48&gt;0, O48*75, "0")</f>
        <v>2175</v>
      </c>
      <c r="P50" s="43" t="s">
        <v>49</v>
      </c>
    </row>
    <row r="51" spans="1:16" ht="4.5" customHeight="1" x14ac:dyDescent="0.2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</row>
    <row r="52" spans="1:16" x14ac:dyDescent="0.2">
      <c r="A52" s="221" t="s">
        <v>109</v>
      </c>
      <c r="B52" s="1" t="s">
        <v>4</v>
      </c>
      <c r="C52" s="40">
        <v>3</v>
      </c>
      <c r="D52" s="40">
        <v>7</v>
      </c>
      <c r="E52" s="40">
        <v>13</v>
      </c>
      <c r="F52" s="40">
        <v>5</v>
      </c>
      <c r="G52" s="40">
        <v>16</v>
      </c>
      <c r="H52" s="40">
        <v>1</v>
      </c>
      <c r="I52" s="40">
        <v>9</v>
      </c>
      <c r="J52" s="40">
        <v>8</v>
      </c>
      <c r="K52" s="40">
        <v>9</v>
      </c>
      <c r="L52" s="40">
        <v>1</v>
      </c>
      <c r="M52" s="85"/>
      <c r="N52" s="40"/>
      <c r="O52" s="15">
        <f>SUM(C53:L53)</f>
        <v>49</v>
      </c>
      <c r="P52" s="44" t="s">
        <v>46</v>
      </c>
    </row>
    <row r="53" spans="1:16" x14ac:dyDescent="0.2">
      <c r="A53" s="222"/>
      <c r="B53" s="81" t="s">
        <v>5</v>
      </c>
      <c r="C53" s="40">
        <v>7</v>
      </c>
      <c r="D53" s="40">
        <v>5</v>
      </c>
      <c r="E53" s="40">
        <v>2</v>
      </c>
      <c r="F53" s="40">
        <v>6</v>
      </c>
      <c r="G53" s="40">
        <v>0.5</v>
      </c>
      <c r="H53" s="40">
        <v>8</v>
      </c>
      <c r="I53" s="40">
        <v>4</v>
      </c>
      <c r="J53" s="40">
        <v>4.5</v>
      </c>
      <c r="K53" s="40">
        <v>4</v>
      </c>
      <c r="L53" s="40">
        <v>8</v>
      </c>
      <c r="M53" s="85"/>
      <c r="N53" s="85"/>
      <c r="O53" s="15">
        <f>IF(COUNT(C53:L53) &gt; 2, SUM(C53:L53)-MIN(C53:L53)-SMALL(C53:L53,2), SUM(C53:L53))</f>
        <v>46.5</v>
      </c>
      <c r="P53" s="45" t="s">
        <v>57</v>
      </c>
    </row>
    <row r="54" spans="1:16" x14ac:dyDescent="0.2">
      <c r="A54" s="222"/>
      <c r="B54" s="81" t="s">
        <v>6</v>
      </c>
      <c r="C54" s="40">
        <v>60</v>
      </c>
      <c r="D54" s="40"/>
      <c r="E54" s="40"/>
      <c r="F54" s="40"/>
      <c r="G54" s="40"/>
      <c r="H54" s="40">
        <v>110</v>
      </c>
      <c r="I54" s="40"/>
      <c r="J54" s="40"/>
      <c r="K54" s="40"/>
      <c r="L54" s="40"/>
      <c r="M54" s="40"/>
      <c r="N54" s="40"/>
      <c r="O54" s="36">
        <f>SUM(C54:M54)</f>
        <v>170</v>
      </c>
      <c r="P54" s="45" t="s">
        <v>48</v>
      </c>
    </row>
    <row r="55" spans="1:16" x14ac:dyDescent="0.2">
      <c r="A55" s="223"/>
      <c r="B55" s="82" t="s">
        <v>45</v>
      </c>
      <c r="C55" s="40">
        <v>3</v>
      </c>
      <c r="D55" s="40">
        <v>4</v>
      </c>
      <c r="E55" s="40">
        <v>5</v>
      </c>
      <c r="F55" s="40" t="s">
        <v>60</v>
      </c>
      <c r="G55" s="40" t="s">
        <v>61</v>
      </c>
      <c r="H55" s="40" t="s">
        <v>56</v>
      </c>
      <c r="I55" s="40">
        <v>7</v>
      </c>
      <c r="J55" s="40" t="s">
        <v>60</v>
      </c>
      <c r="K55" s="40">
        <v>7</v>
      </c>
      <c r="L55" s="40">
        <v>7</v>
      </c>
      <c r="M55" s="85"/>
      <c r="N55" s="85"/>
      <c r="O55" s="58">
        <f>IF(O53&gt;0, O53*75, "0")</f>
        <v>3487.5</v>
      </c>
      <c r="P55" s="46" t="s">
        <v>49</v>
      </c>
    </row>
    <row r="56" spans="1:16" ht="4.5" customHeight="1" x14ac:dyDescent="0.2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</row>
    <row r="57" spans="1:16" x14ac:dyDescent="0.2">
      <c r="A57" s="215" t="s">
        <v>108</v>
      </c>
      <c r="B57" s="9" t="s">
        <v>4</v>
      </c>
      <c r="C57" s="39">
        <v>1</v>
      </c>
      <c r="D57" s="39">
        <v>3</v>
      </c>
      <c r="E57" s="39">
        <v>5</v>
      </c>
      <c r="F57" s="39">
        <v>9</v>
      </c>
      <c r="G57" s="39">
        <v>10</v>
      </c>
      <c r="H57" s="39">
        <v>3</v>
      </c>
      <c r="I57" s="39">
        <v>8</v>
      </c>
      <c r="J57" s="39">
        <v>1</v>
      </c>
      <c r="K57" s="39">
        <v>11</v>
      </c>
      <c r="L57" s="39">
        <v>10</v>
      </c>
      <c r="M57" s="85"/>
      <c r="N57" s="39"/>
      <c r="O57" s="14">
        <f>SUM(C58:L58)</f>
        <v>54.5</v>
      </c>
      <c r="P57" s="41" t="s">
        <v>46</v>
      </c>
    </row>
    <row r="58" spans="1:16" x14ac:dyDescent="0.2">
      <c r="A58" s="216"/>
      <c r="B58" s="11" t="s">
        <v>5</v>
      </c>
      <c r="C58" s="39">
        <v>8</v>
      </c>
      <c r="D58" s="39">
        <v>7</v>
      </c>
      <c r="E58" s="39">
        <v>6</v>
      </c>
      <c r="F58" s="39">
        <v>4</v>
      </c>
      <c r="G58" s="39">
        <v>3.5</v>
      </c>
      <c r="H58" s="39">
        <v>7</v>
      </c>
      <c r="I58" s="39">
        <v>4.5</v>
      </c>
      <c r="J58" s="39">
        <v>8</v>
      </c>
      <c r="K58" s="39">
        <v>3</v>
      </c>
      <c r="L58" s="39">
        <v>3.5</v>
      </c>
      <c r="M58" s="85"/>
      <c r="N58" s="85"/>
      <c r="O58" s="14">
        <f>IF(COUNT(C58:L58) &gt; 2, SUM(C58:L58)-MIN(C58:L58)-SMALL(C58:L58,2), SUM(C58:L58))</f>
        <v>48</v>
      </c>
      <c r="P58" s="42" t="s">
        <v>57</v>
      </c>
    </row>
    <row r="59" spans="1:16" x14ac:dyDescent="0.2">
      <c r="A59" s="216"/>
      <c r="B59" s="11" t="s">
        <v>6</v>
      </c>
      <c r="C59" s="39">
        <v>130</v>
      </c>
      <c r="D59" s="39">
        <v>60</v>
      </c>
      <c r="E59" s="39"/>
      <c r="F59" s="39"/>
      <c r="G59" s="39"/>
      <c r="H59" s="39">
        <v>50</v>
      </c>
      <c r="I59" s="39"/>
      <c r="J59" s="39">
        <v>110</v>
      </c>
      <c r="K59" s="39"/>
      <c r="L59" s="39"/>
      <c r="M59" s="86">
        <v>160</v>
      </c>
      <c r="N59" s="39"/>
      <c r="O59" s="26">
        <f>SUM(C59:M59)</f>
        <v>510</v>
      </c>
      <c r="P59" s="42" t="s">
        <v>48</v>
      </c>
    </row>
    <row r="60" spans="1:16" x14ac:dyDescent="0.2">
      <c r="A60" s="216"/>
      <c r="B60" s="13" t="s">
        <v>45</v>
      </c>
      <c r="C60" s="39">
        <v>1</v>
      </c>
      <c r="D60" s="39">
        <v>1</v>
      </c>
      <c r="E60" s="39">
        <v>1</v>
      </c>
      <c r="F60" s="39">
        <v>2</v>
      </c>
      <c r="G60" s="39" t="s">
        <v>44</v>
      </c>
      <c r="H60" s="39">
        <v>1</v>
      </c>
      <c r="I60" s="39">
        <v>2</v>
      </c>
      <c r="J60" s="39">
        <v>2</v>
      </c>
      <c r="K60" s="39" t="s">
        <v>44</v>
      </c>
      <c r="L60" s="39">
        <v>3</v>
      </c>
      <c r="M60" s="85"/>
      <c r="N60" s="85"/>
      <c r="O60" s="14">
        <f>IF(O58&gt;0, O58*75, "0")</f>
        <v>3600</v>
      </c>
      <c r="P60" s="43" t="s">
        <v>49</v>
      </c>
    </row>
    <row r="61" spans="1:16" ht="4.5" customHeight="1" x14ac:dyDescent="0.2">
      <c r="A61" s="51"/>
      <c r="B61" s="52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  <c r="P61" s="55"/>
    </row>
    <row r="62" spans="1:16" x14ac:dyDescent="0.2">
      <c r="A62" s="218" t="s">
        <v>90</v>
      </c>
      <c r="B62" s="1" t="s">
        <v>4</v>
      </c>
      <c r="C62" s="57">
        <v>11</v>
      </c>
      <c r="D62" s="57">
        <v>10</v>
      </c>
      <c r="E62" s="57">
        <v>8</v>
      </c>
      <c r="F62" s="57">
        <v>10</v>
      </c>
      <c r="G62" s="57">
        <v>4</v>
      </c>
      <c r="H62" s="57">
        <v>0</v>
      </c>
      <c r="I62" s="57">
        <v>11</v>
      </c>
      <c r="J62" s="57">
        <v>14</v>
      </c>
      <c r="K62" s="57">
        <v>3</v>
      </c>
      <c r="L62" s="57">
        <v>16</v>
      </c>
      <c r="M62" s="84"/>
      <c r="N62" s="57"/>
      <c r="O62" s="15">
        <f>SUM(C63:L63)</f>
        <v>32.5</v>
      </c>
      <c r="P62" s="44" t="s">
        <v>46</v>
      </c>
    </row>
    <row r="63" spans="1:16" x14ac:dyDescent="0.2">
      <c r="A63" s="219"/>
      <c r="B63" s="2" t="s">
        <v>5</v>
      </c>
      <c r="C63" s="57">
        <v>3</v>
      </c>
      <c r="D63" s="57">
        <v>3.5</v>
      </c>
      <c r="E63" s="57">
        <v>4.5</v>
      </c>
      <c r="F63" s="57">
        <v>3.5</v>
      </c>
      <c r="G63" s="57">
        <v>6.5</v>
      </c>
      <c r="H63" s="57">
        <v>0</v>
      </c>
      <c r="I63" s="57">
        <v>3</v>
      </c>
      <c r="J63" s="57">
        <v>1.5</v>
      </c>
      <c r="K63" s="57">
        <v>7</v>
      </c>
      <c r="L63" s="57">
        <v>0</v>
      </c>
      <c r="M63" s="84"/>
      <c r="N63" s="84"/>
      <c r="O63" s="15">
        <f>IF(COUNT(C63:L63) &gt; 2, SUM(C63:L63)-MIN(C63:L63)-SMALL(C63:L63,2), SUM(C63:L63))</f>
        <v>32.5</v>
      </c>
      <c r="P63" s="45" t="s">
        <v>57</v>
      </c>
    </row>
    <row r="64" spans="1:16" x14ac:dyDescent="0.2">
      <c r="A64" s="219"/>
      <c r="B64" s="2" t="s">
        <v>6</v>
      </c>
      <c r="C64" s="59" t="str">
        <f t="shared" ref="C64:L64" si="9">IF(C62=1,C$3*20*0.55,IF(C62=2,C$3*20*0.3,IF(C62=3,C$3*20*0.15,IF(C62=4,C$3*20*0.1,""))))</f>
        <v/>
      </c>
      <c r="D64" s="59" t="str">
        <f t="shared" si="9"/>
        <v/>
      </c>
      <c r="E64" s="59" t="str">
        <f t="shared" si="9"/>
        <v/>
      </c>
      <c r="F64" s="59" t="str">
        <f t="shared" si="9"/>
        <v/>
      </c>
      <c r="G64" s="59">
        <v>30</v>
      </c>
      <c r="H64" s="59" t="str">
        <f t="shared" si="9"/>
        <v/>
      </c>
      <c r="I64" s="59" t="str">
        <f t="shared" si="9"/>
        <v/>
      </c>
      <c r="J64" s="59" t="str">
        <f t="shared" si="9"/>
        <v/>
      </c>
      <c r="K64" s="59">
        <v>60</v>
      </c>
      <c r="L64" s="59" t="str">
        <f t="shared" si="9"/>
        <v/>
      </c>
      <c r="M64" s="59"/>
      <c r="N64" s="59"/>
      <c r="O64" s="36">
        <f>SUM(C64:M64)</f>
        <v>90</v>
      </c>
      <c r="P64" s="45" t="s">
        <v>48</v>
      </c>
    </row>
    <row r="65" spans="1:16" x14ac:dyDescent="0.2">
      <c r="A65" s="220"/>
      <c r="B65" s="3" t="s">
        <v>45</v>
      </c>
      <c r="C65" s="40">
        <v>11</v>
      </c>
      <c r="D65" s="40" t="s">
        <v>53</v>
      </c>
      <c r="E65" s="40">
        <v>10</v>
      </c>
      <c r="F65" s="40">
        <v>9</v>
      </c>
      <c r="G65" s="40">
        <v>11</v>
      </c>
      <c r="H65" s="40">
        <v>11</v>
      </c>
      <c r="I65" s="40">
        <v>12</v>
      </c>
      <c r="J65" s="40">
        <v>13</v>
      </c>
      <c r="K65" s="40">
        <v>11</v>
      </c>
      <c r="L65" s="40">
        <v>11</v>
      </c>
      <c r="M65" s="85"/>
      <c r="N65" s="85"/>
      <c r="O65" s="58">
        <f>IF(O63&gt;0, O63*75, "0")</f>
        <v>2437.5</v>
      </c>
      <c r="P65" s="46" t="s">
        <v>49</v>
      </c>
    </row>
    <row r="66" spans="1:16" ht="4.5" customHeight="1" x14ac:dyDescent="0.2">
      <c r="A66" s="51"/>
      <c r="B66" s="52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  <c r="P66" s="55"/>
    </row>
    <row r="67" spans="1:16" x14ac:dyDescent="0.2">
      <c r="A67" s="215" t="s">
        <v>17</v>
      </c>
      <c r="B67" s="9" t="s">
        <v>4</v>
      </c>
      <c r="C67" s="37">
        <v>8</v>
      </c>
      <c r="D67" s="37">
        <v>14</v>
      </c>
      <c r="E67" s="37">
        <v>2</v>
      </c>
      <c r="F67" s="37">
        <v>4</v>
      </c>
      <c r="G67" s="37">
        <v>2</v>
      </c>
      <c r="H67" s="37">
        <v>11</v>
      </c>
      <c r="I67" s="37">
        <v>7</v>
      </c>
      <c r="J67" s="37">
        <v>12</v>
      </c>
      <c r="K67" s="37">
        <v>14</v>
      </c>
      <c r="L67" s="37">
        <v>9</v>
      </c>
      <c r="M67" s="84"/>
      <c r="N67" s="37"/>
      <c r="O67" s="14">
        <f>SUM(C68:L68)</f>
        <v>43.5</v>
      </c>
      <c r="P67" s="41" t="s">
        <v>46</v>
      </c>
    </row>
    <row r="68" spans="1:16" x14ac:dyDescent="0.2">
      <c r="A68" s="216"/>
      <c r="B68" s="11" t="s">
        <v>5</v>
      </c>
      <c r="C68" s="37">
        <v>4.5</v>
      </c>
      <c r="D68" s="37">
        <v>1.5</v>
      </c>
      <c r="E68" s="37">
        <v>7.5</v>
      </c>
      <c r="F68" s="37">
        <v>6.5</v>
      </c>
      <c r="G68" s="37">
        <v>7.5</v>
      </c>
      <c r="H68" s="37">
        <v>3</v>
      </c>
      <c r="I68" s="37">
        <v>5</v>
      </c>
      <c r="J68" s="37">
        <v>2.5</v>
      </c>
      <c r="K68" s="37">
        <v>1.5</v>
      </c>
      <c r="L68" s="37">
        <v>4</v>
      </c>
      <c r="M68" s="84"/>
      <c r="N68" s="84"/>
      <c r="O68" s="14">
        <f>IF(COUNT(C68:L68) &gt; 2, SUM(C68:L68)-MIN(C68:L68)-SMALL(C68:L68,2), SUM(C68:L68))</f>
        <v>40.5</v>
      </c>
      <c r="P68" s="42" t="s">
        <v>57</v>
      </c>
    </row>
    <row r="69" spans="1:16" x14ac:dyDescent="0.2">
      <c r="A69" s="216"/>
      <c r="B69" s="11" t="s">
        <v>6</v>
      </c>
      <c r="C69" s="38" t="str">
        <f t="shared" ref="C69:L69" si="10">IF(C67=1,C$3*20*0.55,IF(C67=2,C$3*20*0.3,IF(C67=3,C$3*20*0.15,IF(C67=4,C$3*20*0.1,""))))</f>
        <v/>
      </c>
      <c r="D69" s="38" t="str">
        <f t="shared" si="10"/>
        <v/>
      </c>
      <c r="E69" s="38">
        <v>80</v>
      </c>
      <c r="F69" s="38">
        <v>30</v>
      </c>
      <c r="G69" s="38">
        <v>100</v>
      </c>
      <c r="H69" s="38" t="str">
        <f t="shared" si="10"/>
        <v/>
      </c>
      <c r="I69" s="38" t="str">
        <f t="shared" si="10"/>
        <v/>
      </c>
      <c r="J69" s="38" t="str">
        <f t="shared" si="10"/>
        <v/>
      </c>
      <c r="K69" s="38" t="str">
        <f t="shared" si="10"/>
        <v/>
      </c>
      <c r="L69" s="38" t="str">
        <f t="shared" si="10"/>
        <v/>
      </c>
      <c r="M69" s="38"/>
      <c r="N69" s="38"/>
      <c r="O69" s="26">
        <f>SUM(C69:M69)</f>
        <v>210</v>
      </c>
      <c r="P69" s="42" t="s">
        <v>48</v>
      </c>
    </row>
    <row r="70" spans="1:16" x14ac:dyDescent="0.2">
      <c r="A70" s="217"/>
      <c r="B70" s="13" t="s">
        <v>45</v>
      </c>
      <c r="C70" s="39">
        <v>8</v>
      </c>
      <c r="D70" s="39" t="s">
        <v>92</v>
      </c>
      <c r="E70" s="39" t="s">
        <v>54</v>
      </c>
      <c r="F70" s="39" t="s">
        <v>60</v>
      </c>
      <c r="G70" s="39">
        <v>1</v>
      </c>
      <c r="H70" s="39" t="s">
        <v>56</v>
      </c>
      <c r="I70" s="39">
        <v>3</v>
      </c>
      <c r="J70" s="39">
        <v>7</v>
      </c>
      <c r="K70" s="39">
        <v>8</v>
      </c>
      <c r="L70" s="39">
        <v>8</v>
      </c>
      <c r="M70" s="85"/>
      <c r="N70" s="85"/>
      <c r="O70" s="25">
        <f>IF(O68&gt;0, O68*75, "0")</f>
        <v>3037.5</v>
      </c>
      <c r="P70" s="43" t="s">
        <v>49</v>
      </c>
    </row>
    <row r="71" spans="1:16" ht="4.5" customHeight="1" x14ac:dyDescent="0.2">
      <c r="A71" s="51"/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  <c r="P71" s="55"/>
    </row>
    <row r="72" spans="1:16" x14ac:dyDescent="0.2">
      <c r="A72" s="222" t="s">
        <v>110</v>
      </c>
      <c r="B72" s="1" t="s">
        <v>4</v>
      </c>
      <c r="C72" s="40">
        <v>10</v>
      </c>
      <c r="D72" s="40">
        <v>2</v>
      </c>
      <c r="E72" s="40">
        <v>12</v>
      </c>
      <c r="F72" s="40">
        <v>3</v>
      </c>
      <c r="G72" s="40">
        <v>13</v>
      </c>
      <c r="H72" s="40">
        <v>10</v>
      </c>
      <c r="I72" s="40">
        <v>12</v>
      </c>
      <c r="J72" s="40">
        <v>5</v>
      </c>
      <c r="K72" s="40">
        <v>16</v>
      </c>
      <c r="L72" s="40">
        <v>4</v>
      </c>
      <c r="M72" s="85"/>
      <c r="N72" s="40"/>
      <c r="O72" s="15">
        <f>SUM(C73:L73)</f>
        <v>41.5</v>
      </c>
      <c r="P72" s="44" t="s">
        <v>46</v>
      </c>
    </row>
    <row r="73" spans="1:16" x14ac:dyDescent="0.2">
      <c r="A73" s="222"/>
      <c r="B73" s="81" t="s">
        <v>5</v>
      </c>
      <c r="C73" s="40">
        <v>3.5</v>
      </c>
      <c r="D73" s="40">
        <v>7.5</v>
      </c>
      <c r="E73" s="40">
        <v>2.5</v>
      </c>
      <c r="F73" s="40">
        <v>7</v>
      </c>
      <c r="G73" s="40">
        <v>2</v>
      </c>
      <c r="H73" s="40">
        <v>3.5</v>
      </c>
      <c r="I73" s="40">
        <v>2.5</v>
      </c>
      <c r="J73" s="40">
        <v>6</v>
      </c>
      <c r="K73" s="40">
        <v>0.5</v>
      </c>
      <c r="L73" s="40">
        <v>6.5</v>
      </c>
      <c r="M73" s="85"/>
      <c r="N73" s="85"/>
      <c r="O73" s="15">
        <f>IF(COUNT(C73:L73) &gt; 2, SUM(C73:L73)-MIN(C73:L73)-SMALL(C73:L73,2), SUM(C73:L73))</f>
        <v>39</v>
      </c>
      <c r="P73" s="45" t="s">
        <v>57</v>
      </c>
    </row>
    <row r="74" spans="1:16" x14ac:dyDescent="0.2">
      <c r="A74" s="222"/>
      <c r="B74" s="81" t="s">
        <v>6</v>
      </c>
      <c r="C74" s="40"/>
      <c r="D74" s="40">
        <v>80</v>
      </c>
      <c r="E74" s="40"/>
      <c r="F74" s="40">
        <v>60</v>
      </c>
      <c r="G74" s="40"/>
      <c r="H74" s="40"/>
      <c r="I74" s="40"/>
      <c r="J74" s="40"/>
      <c r="K74" s="40"/>
      <c r="L74" s="40"/>
      <c r="M74" s="40"/>
      <c r="N74" s="40"/>
      <c r="O74" s="36">
        <f>SUM(C74:M74)</f>
        <v>140</v>
      </c>
      <c r="P74" s="45" t="s">
        <v>48</v>
      </c>
    </row>
    <row r="75" spans="1:16" x14ac:dyDescent="0.2">
      <c r="A75" s="222"/>
      <c r="B75" s="82" t="s">
        <v>45</v>
      </c>
      <c r="C75" s="40">
        <v>10</v>
      </c>
      <c r="D75" s="40">
        <v>5</v>
      </c>
      <c r="E75" s="40" t="s">
        <v>54</v>
      </c>
      <c r="F75" s="40">
        <v>4</v>
      </c>
      <c r="G75" s="40" t="s">
        <v>61</v>
      </c>
      <c r="H75" s="40" t="s">
        <v>64</v>
      </c>
      <c r="I75" s="40">
        <v>10</v>
      </c>
      <c r="J75" s="40">
        <v>9</v>
      </c>
      <c r="K75" s="40">
        <v>10</v>
      </c>
      <c r="L75" s="40">
        <v>10</v>
      </c>
      <c r="M75" s="85"/>
      <c r="N75" s="85"/>
      <c r="O75" s="15">
        <f>IF(O73&gt;0, O73*75, "0")</f>
        <v>2925</v>
      </c>
      <c r="P75" s="46" t="s">
        <v>49</v>
      </c>
    </row>
    <row r="76" spans="1:16" ht="4.5" customHeight="1" x14ac:dyDescent="0.2">
      <c r="A76" s="51"/>
      <c r="B76" s="52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  <c r="P76" s="55"/>
    </row>
    <row r="77" spans="1:16" x14ac:dyDescent="0.2">
      <c r="A77" s="215" t="s">
        <v>21</v>
      </c>
      <c r="B77" s="9" t="s">
        <v>4</v>
      </c>
      <c r="C77" s="37">
        <v>13</v>
      </c>
      <c r="D77" s="37">
        <v>0</v>
      </c>
      <c r="E77" s="37">
        <v>14</v>
      </c>
      <c r="F77" s="37">
        <v>7</v>
      </c>
      <c r="G77" s="37">
        <v>14</v>
      </c>
      <c r="H77" s="37">
        <v>0</v>
      </c>
      <c r="I77" s="37">
        <v>2</v>
      </c>
      <c r="J77" s="37">
        <v>13</v>
      </c>
      <c r="K77" s="37">
        <v>10</v>
      </c>
      <c r="L77" s="37">
        <v>13</v>
      </c>
      <c r="M77" s="84"/>
      <c r="N77" s="37"/>
      <c r="O77" s="14">
        <f>SUM(C78:L78)</f>
        <v>25</v>
      </c>
      <c r="P77" s="41" t="s">
        <v>46</v>
      </c>
    </row>
    <row r="78" spans="1:16" x14ac:dyDescent="0.2">
      <c r="A78" s="216"/>
      <c r="B78" s="11" t="s">
        <v>5</v>
      </c>
      <c r="C78" s="37">
        <v>2</v>
      </c>
      <c r="D78" s="37">
        <v>0</v>
      </c>
      <c r="E78" s="37">
        <v>1.5</v>
      </c>
      <c r="F78" s="37">
        <v>5</v>
      </c>
      <c r="G78" s="37">
        <v>1.5</v>
      </c>
      <c r="H78" s="37">
        <v>0</v>
      </c>
      <c r="I78" s="37">
        <v>7.5</v>
      </c>
      <c r="J78" s="37">
        <v>2</v>
      </c>
      <c r="K78" s="37">
        <v>3.5</v>
      </c>
      <c r="L78" s="37">
        <v>2</v>
      </c>
      <c r="M78" s="84"/>
      <c r="N78" s="84"/>
      <c r="O78" s="14">
        <f>IF(COUNT(C78:L78) &gt; 2, SUM(C78:L78)-MIN(C78:L78)-SMALL(C78:L78,2), SUM(C78:L78))</f>
        <v>25</v>
      </c>
      <c r="P78" s="42" t="s">
        <v>57</v>
      </c>
    </row>
    <row r="79" spans="1:16" x14ac:dyDescent="0.2">
      <c r="A79" s="216"/>
      <c r="B79" s="11" t="s">
        <v>6</v>
      </c>
      <c r="C79" s="38" t="str">
        <f t="shared" ref="C79:L79" si="11">IF(C77=1,C$3*20*0.55,IF(C77=2,C$3*20*0.3,IF(C77=3,C$3*20*0.15,IF(C77=4,C$3*20*0.1,""))))</f>
        <v/>
      </c>
      <c r="D79" s="38" t="str">
        <f t="shared" si="11"/>
        <v/>
      </c>
      <c r="E79" s="38" t="str">
        <f t="shared" si="11"/>
        <v/>
      </c>
      <c r="F79" s="38" t="str">
        <f t="shared" si="11"/>
        <v/>
      </c>
      <c r="G79" s="38" t="str">
        <f t="shared" si="11"/>
        <v/>
      </c>
      <c r="H79" s="38" t="str">
        <f t="shared" si="11"/>
        <v/>
      </c>
      <c r="I79" s="38">
        <v>100</v>
      </c>
      <c r="J79" s="38" t="str">
        <f t="shared" si="11"/>
        <v/>
      </c>
      <c r="K79" s="38" t="str">
        <f t="shared" si="11"/>
        <v/>
      </c>
      <c r="L79" s="38" t="str">
        <f t="shared" si="11"/>
        <v/>
      </c>
      <c r="M79" s="38"/>
      <c r="N79" s="38"/>
      <c r="O79" s="26">
        <f>SUM(C79:M79)</f>
        <v>100</v>
      </c>
      <c r="P79" s="42" t="s">
        <v>48</v>
      </c>
    </row>
    <row r="80" spans="1:16" x14ac:dyDescent="0.2">
      <c r="A80" s="217"/>
      <c r="B80" s="13" t="s">
        <v>45</v>
      </c>
      <c r="C80" s="39">
        <v>13</v>
      </c>
      <c r="D80" s="39">
        <v>16</v>
      </c>
      <c r="E80" s="39">
        <v>16</v>
      </c>
      <c r="F80" s="39">
        <v>15</v>
      </c>
      <c r="G80" s="39">
        <v>16</v>
      </c>
      <c r="H80" s="39">
        <v>16</v>
      </c>
      <c r="I80" s="39">
        <v>15</v>
      </c>
      <c r="J80" s="39" t="s">
        <v>112</v>
      </c>
      <c r="K80" s="39">
        <v>15</v>
      </c>
      <c r="L80" s="39">
        <v>15</v>
      </c>
      <c r="M80" s="85"/>
      <c r="N80" s="85"/>
      <c r="O80" s="14">
        <f>IF(O78&gt;0, O78*75, "0")</f>
        <v>1875</v>
      </c>
      <c r="P80" s="43" t="s">
        <v>49</v>
      </c>
    </row>
    <row r="81" spans="1:16" ht="4.5" customHeight="1" x14ac:dyDescent="0.2">
      <c r="A81" s="51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  <c r="P81" s="55"/>
    </row>
    <row r="82" spans="1:16" x14ac:dyDescent="0.2">
      <c r="A82" s="221" t="s">
        <v>19</v>
      </c>
      <c r="B82" s="1" t="s">
        <v>4</v>
      </c>
      <c r="C82" s="57">
        <v>5</v>
      </c>
      <c r="D82" s="57">
        <v>4</v>
      </c>
      <c r="E82" s="57">
        <v>3</v>
      </c>
      <c r="F82" s="57">
        <v>2</v>
      </c>
      <c r="G82" s="57">
        <v>6</v>
      </c>
      <c r="H82" s="57">
        <v>4</v>
      </c>
      <c r="I82" s="57">
        <v>3</v>
      </c>
      <c r="J82" s="57">
        <v>3</v>
      </c>
      <c r="K82" s="57">
        <v>8</v>
      </c>
      <c r="L82" s="57">
        <v>6</v>
      </c>
      <c r="M82" s="84"/>
      <c r="N82" s="57"/>
      <c r="O82" s="15">
        <f>SUM(C83:L83)</f>
        <v>63</v>
      </c>
      <c r="P82" s="44" t="s">
        <v>46</v>
      </c>
    </row>
    <row r="83" spans="1:16" x14ac:dyDescent="0.2">
      <c r="A83" s="222"/>
      <c r="B83" s="81" t="s">
        <v>5</v>
      </c>
      <c r="C83" s="57">
        <v>6</v>
      </c>
      <c r="D83" s="57">
        <v>6.5</v>
      </c>
      <c r="E83" s="57">
        <v>7</v>
      </c>
      <c r="F83" s="57">
        <v>7.5</v>
      </c>
      <c r="G83" s="57">
        <v>5.5</v>
      </c>
      <c r="H83" s="57">
        <v>6.5</v>
      </c>
      <c r="I83" s="57">
        <v>7</v>
      </c>
      <c r="J83" s="57">
        <v>7</v>
      </c>
      <c r="K83" s="57">
        <v>4.5</v>
      </c>
      <c r="L83" s="57">
        <v>5.5</v>
      </c>
      <c r="M83" s="84"/>
      <c r="N83" s="84"/>
      <c r="O83" s="15">
        <f>IF(COUNT(C83:L83) &gt; 2, SUM(C83:L83)-MIN(C83:L83)-SMALL(C83:L83,2), SUM(C83:L83))</f>
        <v>53</v>
      </c>
      <c r="P83" s="45" t="s">
        <v>57</v>
      </c>
    </row>
    <row r="84" spans="1:16" x14ac:dyDescent="0.2">
      <c r="A84" s="222"/>
      <c r="B84" s="81" t="s">
        <v>6</v>
      </c>
      <c r="C84" s="59" t="str">
        <f>IF(C82=1,C$3*20*0.55,IF(C82=2,C$3*20*0.3,IF(C82=3,C$3*20*0.15,IF(C82=4,C$3*20*0.1,""))))</f>
        <v/>
      </c>
      <c r="D84" s="59">
        <v>30</v>
      </c>
      <c r="E84" s="59">
        <v>60</v>
      </c>
      <c r="F84" s="59">
        <v>80</v>
      </c>
      <c r="G84" s="59"/>
      <c r="H84" s="59">
        <v>20</v>
      </c>
      <c r="I84" s="59">
        <v>60</v>
      </c>
      <c r="J84" s="59">
        <v>60</v>
      </c>
      <c r="K84" s="59" t="str">
        <f>IF(K82=1,K$3*20*0.55,IF(K82=2,K$3*20*0.3,IF(K82=3,K$3*20*0.15,IF(K82=4,K$3*20*0.1,""))))</f>
        <v/>
      </c>
      <c r="L84" s="59" t="str">
        <f>IF(L82=1,L$3*20*0.55,IF(L82=2,L$3*20*0.3,IF(L82=3,L$3*20*0.15,IF(L82=4,L$3*20*0.1,""))))</f>
        <v/>
      </c>
      <c r="M84" s="59">
        <v>320</v>
      </c>
      <c r="N84" s="59"/>
      <c r="O84" s="36">
        <f>SUM(C84:M84)</f>
        <v>630</v>
      </c>
      <c r="P84" s="45" t="s">
        <v>48</v>
      </c>
    </row>
    <row r="85" spans="1:16" x14ac:dyDescent="0.2">
      <c r="A85" s="223"/>
      <c r="B85" s="82" t="s">
        <v>45</v>
      </c>
      <c r="C85" s="40">
        <v>5</v>
      </c>
      <c r="D85" s="40">
        <v>3</v>
      </c>
      <c r="E85" s="40">
        <v>2</v>
      </c>
      <c r="F85" s="40">
        <v>1</v>
      </c>
      <c r="G85" s="40" t="s">
        <v>44</v>
      </c>
      <c r="H85" s="40">
        <v>2</v>
      </c>
      <c r="I85" s="40">
        <v>1</v>
      </c>
      <c r="J85" s="40">
        <v>1</v>
      </c>
      <c r="K85" s="40">
        <v>1</v>
      </c>
      <c r="L85" s="40">
        <v>1</v>
      </c>
      <c r="M85" s="85"/>
      <c r="N85" s="85"/>
      <c r="O85" s="15">
        <f>IF(O83&gt;0, O83*75, "0")</f>
        <v>3975</v>
      </c>
      <c r="P85" s="46" t="s">
        <v>49</v>
      </c>
    </row>
  </sheetData>
  <mergeCells count="17">
    <mergeCell ref="A62:A65"/>
    <mergeCell ref="A72:A75"/>
    <mergeCell ref="A67:A70"/>
    <mergeCell ref="A77:A80"/>
    <mergeCell ref="A82:A85"/>
    <mergeCell ref="A52:A55"/>
    <mergeCell ref="A57:A60"/>
    <mergeCell ref="A6:B6"/>
    <mergeCell ref="A7:A10"/>
    <mergeCell ref="A12:A15"/>
    <mergeCell ref="A17:A20"/>
    <mergeCell ref="A47:A50"/>
    <mergeCell ref="A42:A45"/>
    <mergeCell ref="A22:A25"/>
    <mergeCell ref="A27:A30"/>
    <mergeCell ref="A32:A35"/>
    <mergeCell ref="A37:A40"/>
  </mergeCells>
  <phoneticPr fontId="3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77"/>
  <sheetViews>
    <sheetView topLeftCell="A16" zoomScale="85" zoomScaleNormal="85" workbookViewId="0">
      <selection activeCell="M31" sqref="M31"/>
    </sheetView>
  </sheetViews>
  <sheetFormatPr defaultColWidth="8.7109375" defaultRowHeight="12.75" x14ac:dyDescent="0.2"/>
  <cols>
    <col min="1" max="1" width="17.28515625" customWidth="1"/>
    <col min="3" max="15" width="8.7109375" customWidth="1"/>
    <col min="16" max="16" width="26.85546875" bestFit="1" customWidth="1"/>
  </cols>
  <sheetData>
    <row r="1" spans="1:16" ht="20.25" x14ac:dyDescent="0.3">
      <c r="A1" s="5" t="s">
        <v>10</v>
      </c>
      <c r="O1" s="4"/>
    </row>
    <row r="2" spans="1:16" ht="10.5" customHeight="1" x14ac:dyDescent="0.3">
      <c r="A2" s="5"/>
      <c r="O2" s="4"/>
    </row>
    <row r="3" spans="1:16" x14ac:dyDescent="0.2">
      <c r="A3" s="56" t="s">
        <v>50</v>
      </c>
      <c r="C3" s="60">
        <v>13</v>
      </c>
      <c r="D3" s="61">
        <v>12</v>
      </c>
      <c r="E3" s="61">
        <v>13</v>
      </c>
      <c r="F3" s="61">
        <v>14</v>
      </c>
      <c r="G3" s="61">
        <v>14</v>
      </c>
      <c r="H3" s="61">
        <v>12</v>
      </c>
      <c r="I3" s="61">
        <v>14</v>
      </c>
      <c r="J3" s="61">
        <v>13</v>
      </c>
      <c r="K3" s="61">
        <v>14</v>
      </c>
      <c r="L3" s="62">
        <v>14</v>
      </c>
      <c r="M3" s="70"/>
      <c r="N3" s="70"/>
      <c r="O3" s="4"/>
    </row>
    <row r="4" spans="1:16" x14ac:dyDescent="0.2">
      <c r="A4" s="56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6" x14ac:dyDescent="0.2"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 t="s">
        <v>116</v>
      </c>
      <c r="N5" s="4" t="s">
        <v>117</v>
      </c>
      <c r="O5" s="4"/>
    </row>
    <row r="6" spans="1:16" x14ac:dyDescent="0.2">
      <c r="A6" s="213" t="s">
        <v>7</v>
      </c>
      <c r="B6" s="214"/>
      <c r="C6" s="16">
        <v>40435</v>
      </c>
      <c r="D6" s="16">
        <v>40442</v>
      </c>
      <c r="E6" s="16">
        <v>40449</v>
      </c>
      <c r="F6" s="16">
        <v>40456</v>
      </c>
      <c r="G6" s="16">
        <v>40463</v>
      </c>
      <c r="H6" s="16">
        <v>40470</v>
      </c>
      <c r="I6" s="16">
        <v>40477</v>
      </c>
      <c r="J6" s="16">
        <v>40484</v>
      </c>
      <c r="K6" s="16">
        <v>40491</v>
      </c>
      <c r="L6" s="16">
        <v>40498</v>
      </c>
      <c r="M6" s="16"/>
      <c r="N6" s="16">
        <v>40260</v>
      </c>
      <c r="O6" s="7" t="s">
        <v>9</v>
      </c>
    </row>
    <row r="7" spans="1:16" ht="4.5" customHeight="1" x14ac:dyDescent="0.2">
      <c r="A7" s="47"/>
      <c r="B7" s="48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50"/>
    </row>
    <row r="8" spans="1:16" x14ac:dyDescent="0.2">
      <c r="A8" s="218" t="s">
        <v>18</v>
      </c>
      <c r="B8" s="1" t="s">
        <v>4</v>
      </c>
      <c r="C8" s="57">
        <v>4</v>
      </c>
      <c r="D8" s="57">
        <v>4</v>
      </c>
      <c r="E8" s="57">
        <v>9</v>
      </c>
      <c r="F8" s="57">
        <v>13</v>
      </c>
      <c r="G8" s="57">
        <v>11</v>
      </c>
      <c r="H8" s="57">
        <v>0</v>
      </c>
      <c r="I8" s="57">
        <v>2</v>
      </c>
      <c r="J8" s="57">
        <v>3</v>
      </c>
      <c r="K8" s="57">
        <v>3</v>
      </c>
      <c r="L8" s="57">
        <v>11</v>
      </c>
      <c r="M8" s="84"/>
      <c r="N8" s="57"/>
      <c r="O8" s="15">
        <f>SUM(C9:L9)</f>
        <v>37.5</v>
      </c>
      <c r="P8" s="44" t="s">
        <v>46</v>
      </c>
    </row>
    <row r="9" spans="1:16" x14ac:dyDescent="0.2">
      <c r="A9" s="219"/>
      <c r="B9" s="2" t="s">
        <v>5</v>
      </c>
      <c r="C9" s="35">
        <v>5.5</v>
      </c>
      <c r="D9" s="35">
        <v>5.5</v>
      </c>
      <c r="E9" s="35">
        <v>3</v>
      </c>
      <c r="F9" s="35">
        <v>1</v>
      </c>
      <c r="G9" s="35">
        <v>2</v>
      </c>
      <c r="H9" s="35">
        <v>0</v>
      </c>
      <c r="I9" s="35">
        <v>6.5</v>
      </c>
      <c r="J9" s="35">
        <v>6</v>
      </c>
      <c r="K9" s="35">
        <v>6</v>
      </c>
      <c r="L9" s="35">
        <v>2</v>
      </c>
      <c r="M9" s="33"/>
      <c r="N9" s="33"/>
      <c r="O9" s="58">
        <f>IF(COUNT(C9:L9) &gt; 2, SUM(C9:L9)-MIN(C9:L9)-SMALL(C9:L9,2), SUM(C9:L9))</f>
        <v>36.5</v>
      </c>
      <c r="P9" s="45" t="s">
        <v>57</v>
      </c>
    </row>
    <row r="10" spans="1:16" x14ac:dyDescent="0.2">
      <c r="A10" s="219"/>
      <c r="B10" s="2" t="s">
        <v>6</v>
      </c>
      <c r="C10" s="59">
        <v>20</v>
      </c>
      <c r="D10" s="59">
        <v>20</v>
      </c>
      <c r="E10" s="59">
        <v>0</v>
      </c>
      <c r="F10" s="59"/>
      <c r="G10" s="59"/>
      <c r="H10" s="59"/>
      <c r="I10" s="59">
        <v>80</v>
      </c>
      <c r="J10" s="59">
        <v>50</v>
      </c>
      <c r="K10" s="59">
        <v>60</v>
      </c>
      <c r="L10" s="59"/>
      <c r="M10" s="59"/>
      <c r="N10" s="59"/>
      <c r="O10" s="36">
        <f>SUM(C10:M10)</f>
        <v>230</v>
      </c>
      <c r="P10" s="45" t="s">
        <v>48</v>
      </c>
    </row>
    <row r="11" spans="1:16" x14ac:dyDescent="0.2">
      <c r="A11" s="220"/>
      <c r="B11" s="3" t="s">
        <v>45</v>
      </c>
      <c r="C11" s="40">
        <v>4</v>
      </c>
      <c r="D11" s="40">
        <v>2</v>
      </c>
      <c r="E11" s="15" t="s">
        <v>44</v>
      </c>
      <c r="F11" s="40">
        <v>7</v>
      </c>
      <c r="G11" s="15" t="s">
        <v>61</v>
      </c>
      <c r="H11" s="40">
        <v>12</v>
      </c>
      <c r="I11" s="40">
        <v>7</v>
      </c>
      <c r="J11" s="15" t="s">
        <v>60</v>
      </c>
      <c r="K11" s="40">
        <v>5</v>
      </c>
      <c r="L11" s="40"/>
      <c r="M11" s="85"/>
      <c r="N11" s="85"/>
      <c r="O11" s="58">
        <f>IF(O9&gt;0, O9*75, "0")</f>
        <v>2737.5</v>
      </c>
      <c r="P11" s="46" t="s">
        <v>49</v>
      </c>
    </row>
    <row r="12" spans="1:16" ht="4.5" customHeight="1" x14ac:dyDescent="0.2">
      <c r="A12" s="51"/>
      <c r="B12" s="52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4"/>
      <c r="P12" s="55"/>
    </row>
    <row r="13" spans="1:16" x14ac:dyDescent="0.2">
      <c r="A13" s="215" t="s">
        <v>73</v>
      </c>
      <c r="B13" s="9" t="s">
        <v>4</v>
      </c>
      <c r="C13" s="37">
        <v>12</v>
      </c>
      <c r="D13" s="37">
        <v>1</v>
      </c>
      <c r="E13" s="37">
        <v>10</v>
      </c>
      <c r="F13" s="37">
        <v>9</v>
      </c>
      <c r="G13" s="37">
        <v>14</v>
      </c>
      <c r="H13" s="37">
        <v>3</v>
      </c>
      <c r="I13" s="37">
        <v>9</v>
      </c>
      <c r="J13" s="37">
        <v>8</v>
      </c>
      <c r="K13" s="37">
        <v>1</v>
      </c>
      <c r="L13" s="37">
        <v>12</v>
      </c>
      <c r="M13" s="84"/>
      <c r="N13" s="37"/>
      <c r="O13" s="14">
        <f>SUM(C14:L14)</f>
        <v>35.5</v>
      </c>
      <c r="P13" s="41" t="s">
        <v>46</v>
      </c>
    </row>
    <row r="14" spans="1:16" x14ac:dyDescent="0.2">
      <c r="A14" s="216"/>
      <c r="B14" s="11" t="s">
        <v>5</v>
      </c>
      <c r="C14" s="37">
        <v>1.5</v>
      </c>
      <c r="D14" s="37">
        <v>7</v>
      </c>
      <c r="E14" s="37">
        <v>2.5</v>
      </c>
      <c r="F14" s="37">
        <v>3</v>
      </c>
      <c r="G14" s="37">
        <v>0.5</v>
      </c>
      <c r="H14" s="37">
        <v>6</v>
      </c>
      <c r="I14" s="37">
        <v>3</v>
      </c>
      <c r="J14" s="37">
        <v>3.5</v>
      </c>
      <c r="K14" s="37">
        <v>7</v>
      </c>
      <c r="L14" s="37">
        <v>1.5</v>
      </c>
      <c r="M14" s="84"/>
      <c r="N14" s="84"/>
      <c r="O14" s="14">
        <f>IF(COUNT(C14:L14) &gt; 2, SUM(C14:L14)-MIN(C14:L14)-SMALL(C14:L14,2), SUM(C14:L14))</f>
        <v>33.5</v>
      </c>
      <c r="P14" s="42" t="s">
        <v>57</v>
      </c>
    </row>
    <row r="15" spans="1:16" x14ac:dyDescent="0.2">
      <c r="A15" s="216"/>
      <c r="B15" s="11" t="s">
        <v>6</v>
      </c>
      <c r="C15" s="38">
        <v>0</v>
      </c>
      <c r="D15" s="38">
        <v>100</v>
      </c>
      <c r="E15" s="38">
        <v>0</v>
      </c>
      <c r="F15" s="38"/>
      <c r="G15" s="38"/>
      <c r="H15" s="38">
        <v>50</v>
      </c>
      <c r="I15" s="38"/>
      <c r="J15" s="38"/>
      <c r="K15" s="38">
        <v>110</v>
      </c>
      <c r="L15" s="38"/>
      <c r="M15" s="38"/>
      <c r="N15" s="38"/>
      <c r="O15" s="26">
        <f>SUM(C15:M15)</f>
        <v>260</v>
      </c>
      <c r="P15" s="42" t="s">
        <v>48</v>
      </c>
    </row>
    <row r="16" spans="1:16" x14ac:dyDescent="0.2">
      <c r="A16" s="217"/>
      <c r="B16" s="13" t="s">
        <v>45</v>
      </c>
      <c r="C16" s="39">
        <v>12</v>
      </c>
      <c r="D16" s="14" t="s">
        <v>54</v>
      </c>
      <c r="E16" s="39">
        <v>7</v>
      </c>
      <c r="F16" s="14" t="s">
        <v>59</v>
      </c>
      <c r="G16" s="14" t="s">
        <v>91</v>
      </c>
      <c r="H16" s="39">
        <v>8</v>
      </c>
      <c r="I16" s="14" t="s">
        <v>64</v>
      </c>
      <c r="J16" s="39">
        <v>10</v>
      </c>
      <c r="K16" s="39">
        <v>7</v>
      </c>
      <c r="L16" s="39"/>
      <c r="M16" s="85"/>
      <c r="N16" s="85"/>
      <c r="O16" s="14">
        <f>IF(O14&gt;0, O14*75, "0")</f>
        <v>2512.5</v>
      </c>
      <c r="P16" s="43" t="s">
        <v>49</v>
      </c>
    </row>
    <row r="17" spans="1:16" ht="4.5" customHeight="1" x14ac:dyDescent="0.2">
      <c r="A17" s="51"/>
      <c r="B17" s="52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4"/>
      <c r="P17" s="55"/>
    </row>
    <row r="18" spans="1:16" x14ac:dyDescent="0.2">
      <c r="A18" s="218" t="s">
        <v>23</v>
      </c>
      <c r="B18" s="1" t="s">
        <v>4</v>
      </c>
      <c r="C18" s="57">
        <v>1</v>
      </c>
      <c r="D18" s="57">
        <v>11</v>
      </c>
      <c r="E18" s="57">
        <v>1</v>
      </c>
      <c r="F18" s="57">
        <v>3</v>
      </c>
      <c r="G18" s="57">
        <v>4</v>
      </c>
      <c r="H18" s="57">
        <v>7</v>
      </c>
      <c r="I18" s="57">
        <v>1</v>
      </c>
      <c r="J18" s="57">
        <v>11</v>
      </c>
      <c r="K18" s="57">
        <v>11</v>
      </c>
      <c r="L18" s="57">
        <v>5</v>
      </c>
      <c r="M18" s="84"/>
      <c r="N18" s="57"/>
      <c r="O18" s="15">
        <f>SUM(C19:L19)</f>
        <v>47.5</v>
      </c>
      <c r="P18" s="44" t="s">
        <v>46</v>
      </c>
    </row>
    <row r="19" spans="1:16" x14ac:dyDescent="0.2">
      <c r="A19" s="219"/>
      <c r="B19" s="2" t="s">
        <v>5</v>
      </c>
      <c r="C19" s="35">
        <v>7</v>
      </c>
      <c r="D19" s="35">
        <v>2</v>
      </c>
      <c r="E19" s="35">
        <v>7</v>
      </c>
      <c r="F19" s="35">
        <v>6</v>
      </c>
      <c r="G19" s="35">
        <v>5.5</v>
      </c>
      <c r="H19" s="35">
        <v>4</v>
      </c>
      <c r="I19" s="35">
        <v>7</v>
      </c>
      <c r="J19" s="35">
        <v>2</v>
      </c>
      <c r="K19" s="35">
        <v>2</v>
      </c>
      <c r="L19" s="35">
        <v>5</v>
      </c>
      <c r="M19" s="33"/>
      <c r="N19" s="33"/>
      <c r="O19" s="76">
        <f>IF(COUNT(C19:L19) &gt; 2, SUM(C19:L19)-MIN(C19:L19)-SMALL(C19:L19,2), SUM(C19:L19))</f>
        <v>43.5</v>
      </c>
      <c r="P19" s="45" t="s">
        <v>57</v>
      </c>
    </row>
    <row r="20" spans="1:16" x14ac:dyDescent="0.2">
      <c r="A20" s="219"/>
      <c r="B20" s="2" t="s">
        <v>6</v>
      </c>
      <c r="C20" s="59">
        <v>110</v>
      </c>
      <c r="D20" s="59">
        <v>0</v>
      </c>
      <c r="E20" s="59">
        <v>110</v>
      </c>
      <c r="F20" s="59">
        <v>50</v>
      </c>
      <c r="G20" s="59">
        <v>30</v>
      </c>
      <c r="H20" s="59"/>
      <c r="I20" s="59">
        <v>110</v>
      </c>
      <c r="J20" s="59"/>
      <c r="K20" s="59"/>
      <c r="L20" s="59"/>
      <c r="M20" s="59">
        <v>260</v>
      </c>
      <c r="N20" s="59"/>
      <c r="O20" s="36">
        <f>SUM(C20:M20)</f>
        <v>670</v>
      </c>
      <c r="P20" s="45" t="s">
        <v>48</v>
      </c>
    </row>
    <row r="21" spans="1:16" x14ac:dyDescent="0.2">
      <c r="A21" s="220"/>
      <c r="B21" s="3" t="s">
        <v>45</v>
      </c>
      <c r="C21" s="40">
        <v>1</v>
      </c>
      <c r="D21" s="40">
        <v>5</v>
      </c>
      <c r="E21" s="40">
        <v>1</v>
      </c>
      <c r="F21" s="40">
        <v>1</v>
      </c>
      <c r="G21" s="40">
        <v>1</v>
      </c>
      <c r="H21" s="40">
        <v>1</v>
      </c>
      <c r="I21" s="40">
        <v>1</v>
      </c>
      <c r="J21" s="40">
        <v>1</v>
      </c>
      <c r="K21" s="40">
        <v>1</v>
      </c>
      <c r="L21" s="40"/>
      <c r="M21" s="85"/>
      <c r="N21" s="85"/>
      <c r="O21" s="58">
        <f>IF(O19&gt;0, O19*75, "0")</f>
        <v>3262.5</v>
      </c>
      <c r="P21" s="46" t="s">
        <v>49</v>
      </c>
    </row>
    <row r="22" spans="1:16" ht="4.5" customHeight="1" x14ac:dyDescent="0.2">
      <c r="A22" s="51"/>
      <c r="B22" s="52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4"/>
      <c r="P22" s="55"/>
    </row>
    <row r="23" spans="1:16" x14ac:dyDescent="0.2">
      <c r="A23" s="215" t="s">
        <v>24</v>
      </c>
      <c r="B23" s="9" t="s">
        <v>4</v>
      </c>
      <c r="C23" s="37">
        <v>5</v>
      </c>
      <c r="D23" s="37">
        <v>5</v>
      </c>
      <c r="E23" s="37">
        <v>7</v>
      </c>
      <c r="F23" s="37">
        <v>10</v>
      </c>
      <c r="G23" s="37">
        <v>10</v>
      </c>
      <c r="H23" s="37">
        <v>10</v>
      </c>
      <c r="I23" s="37">
        <v>6</v>
      </c>
      <c r="J23" s="37">
        <v>2</v>
      </c>
      <c r="K23" s="37">
        <v>14</v>
      </c>
      <c r="L23" s="37">
        <v>4</v>
      </c>
      <c r="M23" s="84"/>
      <c r="N23" s="37"/>
      <c r="O23" s="14">
        <f>SUM(C24:L24)</f>
        <v>38.5</v>
      </c>
      <c r="P23" s="41" t="s">
        <v>46</v>
      </c>
    </row>
    <row r="24" spans="1:16" x14ac:dyDescent="0.2">
      <c r="A24" s="216"/>
      <c r="B24" s="11" t="s">
        <v>5</v>
      </c>
      <c r="C24" s="10">
        <v>5</v>
      </c>
      <c r="D24" s="10">
        <v>5</v>
      </c>
      <c r="E24" s="10">
        <v>4</v>
      </c>
      <c r="F24" s="10">
        <v>2.5</v>
      </c>
      <c r="G24" s="10">
        <v>2.5</v>
      </c>
      <c r="H24" s="10">
        <v>2.5</v>
      </c>
      <c r="I24" s="10">
        <v>4.5</v>
      </c>
      <c r="J24" s="10">
        <v>6.5</v>
      </c>
      <c r="K24" s="10">
        <v>0.5</v>
      </c>
      <c r="L24" s="10">
        <v>5.5</v>
      </c>
      <c r="M24" s="33"/>
      <c r="N24" s="33"/>
      <c r="O24" s="25">
        <f>IF(COUNT(C24:L24) &gt; 2, SUM(C24:L24)-MIN(C24:L24)-SMALL(C24:L24,2), SUM(C24:L24))</f>
        <v>35.5</v>
      </c>
      <c r="P24" s="42" t="s">
        <v>57</v>
      </c>
    </row>
    <row r="25" spans="1:16" x14ac:dyDescent="0.2">
      <c r="A25" s="216"/>
      <c r="B25" s="11" t="s">
        <v>6</v>
      </c>
      <c r="C25" s="38">
        <v>0</v>
      </c>
      <c r="D25" s="38">
        <v>0</v>
      </c>
      <c r="E25" s="38">
        <v>0</v>
      </c>
      <c r="F25" s="38"/>
      <c r="G25" s="38"/>
      <c r="H25" s="38"/>
      <c r="I25" s="38"/>
      <c r="J25" s="38">
        <v>80</v>
      </c>
      <c r="K25" s="38"/>
      <c r="L25" s="38">
        <v>20</v>
      </c>
      <c r="M25" s="38"/>
      <c r="N25" s="38"/>
      <c r="O25" s="26">
        <f>SUM(C25:M25)</f>
        <v>100</v>
      </c>
      <c r="P25" s="42" t="s">
        <v>48</v>
      </c>
    </row>
    <row r="26" spans="1:16" x14ac:dyDescent="0.2">
      <c r="A26" s="217"/>
      <c r="B26" s="13" t="s">
        <v>45</v>
      </c>
      <c r="C26" s="39">
        <v>5</v>
      </c>
      <c r="D26" s="14" t="s">
        <v>58</v>
      </c>
      <c r="E26" s="14" t="s">
        <v>44</v>
      </c>
      <c r="F26" s="14" t="s">
        <v>59</v>
      </c>
      <c r="G26" s="14" t="s">
        <v>61</v>
      </c>
      <c r="H26" s="14" t="s">
        <v>53</v>
      </c>
      <c r="I26" s="39">
        <v>11</v>
      </c>
      <c r="J26" s="14" t="s">
        <v>61</v>
      </c>
      <c r="K26" s="39">
        <v>9</v>
      </c>
      <c r="L26" s="39"/>
      <c r="M26" s="85"/>
      <c r="N26" s="85"/>
      <c r="O26" s="25">
        <f>IF(O24&gt;0, O24*75, "0")</f>
        <v>2662.5</v>
      </c>
      <c r="P26" s="43" t="s">
        <v>49</v>
      </c>
    </row>
    <row r="27" spans="1:16" ht="4.5" customHeight="1" x14ac:dyDescent="0.2">
      <c r="A27" s="51"/>
      <c r="B27" s="52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4"/>
      <c r="P27" s="55"/>
    </row>
    <row r="28" spans="1:16" x14ac:dyDescent="0.2">
      <c r="A28" s="225" t="s">
        <v>89</v>
      </c>
      <c r="B28" s="1" t="s">
        <v>4</v>
      </c>
      <c r="C28" s="57">
        <v>7</v>
      </c>
      <c r="D28" s="57">
        <v>12</v>
      </c>
      <c r="E28" s="57">
        <v>5</v>
      </c>
      <c r="F28" s="57">
        <v>2</v>
      </c>
      <c r="G28" s="57">
        <v>3</v>
      </c>
      <c r="H28" s="57">
        <v>4</v>
      </c>
      <c r="I28" s="57">
        <v>7</v>
      </c>
      <c r="J28" s="57">
        <v>5</v>
      </c>
      <c r="K28" s="57">
        <v>6</v>
      </c>
      <c r="L28" s="57">
        <v>7</v>
      </c>
      <c r="M28" s="84"/>
      <c r="N28" s="57"/>
      <c r="O28" s="15">
        <f>SUM(C29:L29)</f>
        <v>46</v>
      </c>
      <c r="P28" s="44" t="s">
        <v>46</v>
      </c>
    </row>
    <row r="29" spans="1:16" x14ac:dyDescent="0.2">
      <c r="A29" s="219"/>
      <c r="B29" s="2" t="s">
        <v>5</v>
      </c>
      <c r="C29" s="57">
        <v>4</v>
      </c>
      <c r="D29" s="57">
        <v>1.5</v>
      </c>
      <c r="E29" s="57">
        <v>5</v>
      </c>
      <c r="F29" s="57">
        <v>6.5</v>
      </c>
      <c r="G29" s="57">
        <v>6</v>
      </c>
      <c r="H29" s="57">
        <v>5.5</v>
      </c>
      <c r="I29" s="57">
        <v>4</v>
      </c>
      <c r="J29" s="57">
        <v>5</v>
      </c>
      <c r="K29" s="57">
        <v>4.5</v>
      </c>
      <c r="L29" s="57">
        <v>4</v>
      </c>
      <c r="M29" s="84"/>
      <c r="N29" s="84"/>
      <c r="O29" s="15">
        <f>IF(COUNT(C29:L29) &gt; 2, SUM(C29:L29)-MIN(C29:L29)-SMALL(C29:L29,2), SUM(C29:L29))</f>
        <v>40.5</v>
      </c>
      <c r="P29" s="45" t="s">
        <v>57</v>
      </c>
    </row>
    <row r="30" spans="1:16" x14ac:dyDescent="0.2">
      <c r="A30" s="219"/>
      <c r="B30" s="2" t="s">
        <v>6</v>
      </c>
      <c r="C30" s="59">
        <v>0</v>
      </c>
      <c r="D30" s="59">
        <v>0</v>
      </c>
      <c r="E30" s="59">
        <v>0</v>
      </c>
      <c r="F30" s="59">
        <v>80</v>
      </c>
      <c r="G30" s="59">
        <v>60</v>
      </c>
      <c r="H30" s="59">
        <v>20</v>
      </c>
      <c r="I30" s="59"/>
      <c r="J30" s="59"/>
      <c r="K30" s="59"/>
      <c r="L30" s="59"/>
      <c r="M30" s="59">
        <v>140</v>
      </c>
      <c r="N30" s="59"/>
      <c r="O30" s="36">
        <f>SUM(C30:M30)</f>
        <v>300</v>
      </c>
      <c r="P30" s="45" t="s">
        <v>48</v>
      </c>
    </row>
    <row r="31" spans="1:16" x14ac:dyDescent="0.2">
      <c r="A31" s="220"/>
      <c r="B31" s="3" t="s">
        <v>45</v>
      </c>
      <c r="C31" s="40">
        <v>7</v>
      </c>
      <c r="D31" s="40">
        <v>10</v>
      </c>
      <c r="E31" s="40">
        <v>8</v>
      </c>
      <c r="F31" s="15" t="s">
        <v>60</v>
      </c>
      <c r="G31" s="40"/>
      <c r="H31" s="15" t="s">
        <v>44</v>
      </c>
      <c r="I31" s="40">
        <v>2</v>
      </c>
      <c r="J31" s="40">
        <v>3</v>
      </c>
      <c r="K31" s="40">
        <v>3</v>
      </c>
      <c r="L31" s="40"/>
      <c r="M31" s="85"/>
      <c r="N31" s="85"/>
      <c r="O31" s="15">
        <f>IF(O29&gt;0, O29*75, "0")</f>
        <v>3037.5</v>
      </c>
      <c r="P31" s="46" t="s">
        <v>49</v>
      </c>
    </row>
    <row r="32" spans="1:16" ht="4.5" customHeight="1" x14ac:dyDescent="0.2">
      <c r="A32" s="51"/>
      <c r="B32" s="52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  <c r="P32" s="55"/>
    </row>
    <row r="33" spans="1:16" x14ac:dyDescent="0.2">
      <c r="A33" s="224" t="s">
        <v>20</v>
      </c>
      <c r="B33" s="9" t="s">
        <v>4</v>
      </c>
      <c r="C33" s="37">
        <v>8</v>
      </c>
      <c r="D33" s="37">
        <v>10</v>
      </c>
      <c r="E33" s="37">
        <v>3</v>
      </c>
      <c r="F33" s="37">
        <v>11</v>
      </c>
      <c r="G33" s="37">
        <v>9</v>
      </c>
      <c r="H33" s="37">
        <v>2</v>
      </c>
      <c r="I33" s="37">
        <v>13</v>
      </c>
      <c r="J33" s="37">
        <v>9</v>
      </c>
      <c r="K33" s="37">
        <v>7</v>
      </c>
      <c r="L33" s="37">
        <v>13</v>
      </c>
      <c r="M33" s="84"/>
      <c r="N33" s="37"/>
      <c r="O33" s="14">
        <f>SUM(C34:L34)</f>
        <v>32.5</v>
      </c>
      <c r="P33" s="41" t="s">
        <v>46</v>
      </c>
    </row>
    <row r="34" spans="1:16" x14ac:dyDescent="0.2">
      <c r="A34" s="216"/>
      <c r="B34" s="11" t="s">
        <v>5</v>
      </c>
      <c r="C34" s="37">
        <v>3.5</v>
      </c>
      <c r="D34" s="37">
        <v>2.5</v>
      </c>
      <c r="E34" s="37">
        <v>6</v>
      </c>
      <c r="F34" s="37">
        <v>2</v>
      </c>
      <c r="G34" s="37">
        <v>3</v>
      </c>
      <c r="H34" s="37">
        <v>6.5</v>
      </c>
      <c r="I34" s="37">
        <v>1</v>
      </c>
      <c r="J34" s="37">
        <v>3</v>
      </c>
      <c r="K34" s="37">
        <v>4</v>
      </c>
      <c r="L34" s="37">
        <v>1</v>
      </c>
      <c r="M34" s="84"/>
      <c r="N34" s="84"/>
      <c r="O34" s="14">
        <f>IF(COUNT(C34:L34) &gt; 2, SUM(C34:L34)-MIN(C34:L34)-SMALL(C34:L34,2), SUM(C34:L34))</f>
        <v>30.5</v>
      </c>
      <c r="P34" s="42" t="s">
        <v>57</v>
      </c>
    </row>
    <row r="35" spans="1:16" x14ac:dyDescent="0.2">
      <c r="A35" s="216"/>
      <c r="B35" s="11" t="s">
        <v>6</v>
      </c>
      <c r="C35" s="38">
        <v>0</v>
      </c>
      <c r="D35" s="38">
        <v>0</v>
      </c>
      <c r="E35" s="38">
        <v>50</v>
      </c>
      <c r="F35" s="38"/>
      <c r="G35" s="38"/>
      <c r="H35" s="38">
        <v>70</v>
      </c>
      <c r="I35" s="38"/>
      <c r="J35" s="38"/>
      <c r="K35" s="38"/>
      <c r="L35" s="38"/>
      <c r="M35" s="38"/>
      <c r="N35" s="38"/>
      <c r="O35" s="26">
        <f>SUM(C35:M35)</f>
        <v>120</v>
      </c>
      <c r="P35" s="42" t="s">
        <v>48</v>
      </c>
    </row>
    <row r="36" spans="1:16" x14ac:dyDescent="0.2">
      <c r="A36" s="217"/>
      <c r="B36" s="13" t="s">
        <v>45</v>
      </c>
      <c r="C36" s="39">
        <v>8</v>
      </c>
      <c r="D36" s="39">
        <v>9</v>
      </c>
      <c r="E36" s="14" t="s">
        <v>60</v>
      </c>
      <c r="F36" s="39">
        <v>10</v>
      </c>
      <c r="G36" s="14" t="s">
        <v>91</v>
      </c>
      <c r="H36" s="39">
        <v>7</v>
      </c>
      <c r="I36" s="14" t="s">
        <v>64</v>
      </c>
      <c r="J36" s="39">
        <v>11</v>
      </c>
      <c r="K36" s="39">
        <v>11</v>
      </c>
      <c r="L36" s="39"/>
      <c r="M36" s="85"/>
      <c r="N36" s="85"/>
      <c r="O36" s="14">
        <f>IF(O34&gt;0, O34*75, "0")</f>
        <v>2287.5</v>
      </c>
      <c r="P36" s="43" t="s">
        <v>49</v>
      </c>
    </row>
    <row r="37" spans="1:16" ht="4.5" customHeight="1" x14ac:dyDescent="0.2">
      <c r="A37" s="51"/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  <c r="P37" s="55"/>
    </row>
    <row r="38" spans="1:16" x14ac:dyDescent="0.2">
      <c r="A38" s="225" t="s">
        <v>52</v>
      </c>
      <c r="B38" s="1" t="s">
        <v>4</v>
      </c>
      <c r="C38" s="57">
        <v>3</v>
      </c>
      <c r="D38" s="57">
        <v>7</v>
      </c>
      <c r="E38" s="57">
        <v>0</v>
      </c>
      <c r="F38" s="57">
        <v>1</v>
      </c>
      <c r="G38" s="57">
        <v>13</v>
      </c>
      <c r="H38" s="57">
        <v>9</v>
      </c>
      <c r="I38" s="57">
        <v>5</v>
      </c>
      <c r="J38" s="57">
        <v>12</v>
      </c>
      <c r="K38" s="57">
        <v>10</v>
      </c>
      <c r="L38" s="57">
        <v>3</v>
      </c>
      <c r="M38" s="84"/>
      <c r="N38" s="57"/>
      <c r="O38" s="15">
        <f>SUM(C39:L39)</f>
        <v>36</v>
      </c>
      <c r="P38" s="44" t="s">
        <v>46</v>
      </c>
    </row>
    <row r="39" spans="1:16" x14ac:dyDescent="0.2">
      <c r="A39" s="219"/>
      <c r="B39" s="2" t="s">
        <v>5</v>
      </c>
      <c r="C39" s="35">
        <v>6</v>
      </c>
      <c r="D39" s="35">
        <v>4</v>
      </c>
      <c r="E39" s="35">
        <v>0</v>
      </c>
      <c r="F39" s="35">
        <v>7</v>
      </c>
      <c r="G39" s="35">
        <v>1</v>
      </c>
      <c r="H39" s="35">
        <v>3</v>
      </c>
      <c r="I39" s="35">
        <v>5</v>
      </c>
      <c r="J39" s="35">
        <v>1.5</v>
      </c>
      <c r="K39" s="35">
        <v>2.5</v>
      </c>
      <c r="L39" s="35">
        <v>6</v>
      </c>
      <c r="M39" s="33"/>
      <c r="N39" s="33"/>
      <c r="O39" s="58">
        <f>IF(COUNT(C39:L39) &gt; 2, SUM(C39:L39)-MIN(C39:L39)-SMALL(C39:L39,2), SUM(C39:L39))</f>
        <v>35</v>
      </c>
      <c r="P39" s="45" t="s">
        <v>57</v>
      </c>
    </row>
    <row r="40" spans="1:16" x14ac:dyDescent="0.2">
      <c r="A40" s="219"/>
      <c r="B40" s="2" t="s">
        <v>6</v>
      </c>
      <c r="C40" s="59">
        <v>50</v>
      </c>
      <c r="D40" s="59">
        <v>0</v>
      </c>
      <c r="E40" s="59">
        <v>0</v>
      </c>
      <c r="F40" s="59">
        <v>110</v>
      </c>
      <c r="G40" s="59"/>
      <c r="H40" s="59"/>
      <c r="I40" s="59"/>
      <c r="J40" s="59"/>
      <c r="K40" s="59"/>
      <c r="L40" s="59"/>
      <c r="M40" s="59"/>
      <c r="N40" s="59"/>
      <c r="O40" s="36">
        <f>SUM(C40:M40)</f>
        <v>160</v>
      </c>
      <c r="P40" s="45" t="s">
        <v>48</v>
      </c>
    </row>
    <row r="41" spans="1:16" x14ac:dyDescent="0.2">
      <c r="A41" s="220"/>
      <c r="B41" s="3" t="s">
        <v>45</v>
      </c>
      <c r="C41" s="40">
        <v>3</v>
      </c>
      <c r="D41" s="15" t="s">
        <v>58</v>
      </c>
      <c r="E41" s="15" t="s">
        <v>64</v>
      </c>
      <c r="F41" s="40">
        <v>2</v>
      </c>
      <c r="G41" s="15" t="s">
        <v>56</v>
      </c>
      <c r="H41" s="40">
        <v>6</v>
      </c>
      <c r="I41" s="40">
        <v>5</v>
      </c>
      <c r="J41" s="40">
        <v>9</v>
      </c>
      <c r="K41" s="40">
        <v>10</v>
      </c>
      <c r="L41" s="40"/>
      <c r="M41" s="85"/>
      <c r="N41" s="85"/>
      <c r="O41" s="58">
        <f>IF(O39&gt;0, O39*75, "0")</f>
        <v>2625</v>
      </c>
      <c r="P41" s="46" t="s">
        <v>49</v>
      </c>
    </row>
    <row r="42" spans="1:16" ht="4.5" customHeight="1" x14ac:dyDescent="0.2">
      <c r="A42" s="51"/>
      <c r="B42" s="52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  <c r="P42" s="55"/>
    </row>
    <row r="43" spans="1:16" x14ac:dyDescent="0.2">
      <c r="A43" s="224" t="s">
        <v>109</v>
      </c>
      <c r="B43" s="9" t="s">
        <v>4</v>
      </c>
      <c r="C43" s="37">
        <v>6</v>
      </c>
      <c r="D43" s="37">
        <v>0</v>
      </c>
      <c r="E43" s="37">
        <v>13</v>
      </c>
      <c r="F43" s="37">
        <v>12</v>
      </c>
      <c r="G43" s="37">
        <v>1</v>
      </c>
      <c r="H43" s="37">
        <v>11</v>
      </c>
      <c r="I43" s="37">
        <v>8</v>
      </c>
      <c r="J43" s="37">
        <v>13</v>
      </c>
      <c r="K43" s="37">
        <v>13</v>
      </c>
      <c r="L43" s="37"/>
      <c r="M43" s="84"/>
      <c r="N43" s="37"/>
      <c r="O43" s="14">
        <f>SUM(C44:L44)</f>
        <v>21.5</v>
      </c>
      <c r="P43" s="41" t="s">
        <v>46</v>
      </c>
    </row>
    <row r="44" spans="1:16" x14ac:dyDescent="0.2">
      <c r="A44" s="216"/>
      <c r="B44" s="11" t="s">
        <v>5</v>
      </c>
      <c r="C44" s="37">
        <v>4.5</v>
      </c>
      <c r="D44" s="37">
        <v>0</v>
      </c>
      <c r="E44" s="37">
        <v>1</v>
      </c>
      <c r="F44" s="37">
        <v>1.5</v>
      </c>
      <c r="G44" s="37">
        <v>7</v>
      </c>
      <c r="H44" s="37">
        <v>2</v>
      </c>
      <c r="I44" s="37">
        <v>3.5</v>
      </c>
      <c r="J44" s="37">
        <v>1</v>
      </c>
      <c r="K44" s="37">
        <v>1</v>
      </c>
      <c r="L44" s="37"/>
      <c r="M44" s="84"/>
      <c r="N44" s="84"/>
      <c r="O44" s="14">
        <f>IF(COUNT(C44:L44) &gt; 2, SUM(C44:L44)-MIN(C44:L44)-SMALL(C44:L44,2), SUM(C44:L44))</f>
        <v>20.5</v>
      </c>
      <c r="P44" s="42" t="s">
        <v>57</v>
      </c>
    </row>
    <row r="45" spans="1:16" x14ac:dyDescent="0.2">
      <c r="A45" s="216"/>
      <c r="B45" s="11" t="s">
        <v>6</v>
      </c>
      <c r="C45" s="38">
        <v>0</v>
      </c>
      <c r="D45" s="38">
        <v>0</v>
      </c>
      <c r="E45" s="38">
        <v>0</v>
      </c>
      <c r="F45" s="38"/>
      <c r="G45" s="38">
        <v>110</v>
      </c>
      <c r="H45" s="38"/>
      <c r="I45" s="38"/>
      <c r="J45" s="38"/>
      <c r="K45" s="38"/>
      <c r="L45" s="38"/>
      <c r="M45" s="38"/>
      <c r="N45" s="38"/>
      <c r="O45" s="26">
        <f>SUM(C45:M45)</f>
        <v>110</v>
      </c>
      <c r="P45" s="42" t="s">
        <v>48</v>
      </c>
    </row>
    <row r="46" spans="1:16" x14ac:dyDescent="0.2">
      <c r="A46" s="217"/>
      <c r="B46" s="13" t="s">
        <v>45</v>
      </c>
      <c r="C46" s="39">
        <v>6</v>
      </c>
      <c r="D46" s="14" t="s">
        <v>91</v>
      </c>
      <c r="E46" s="39">
        <v>14</v>
      </c>
      <c r="F46" s="39">
        <v>14</v>
      </c>
      <c r="G46" s="39">
        <v>10</v>
      </c>
      <c r="H46" s="39">
        <v>14</v>
      </c>
      <c r="I46" s="39">
        <v>13</v>
      </c>
      <c r="J46" s="39">
        <v>13</v>
      </c>
      <c r="K46" s="39">
        <v>14</v>
      </c>
      <c r="L46" s="39"/>
      <c r="M46" s="85"/>
      <c r="N46" s="85"/>
      <c r="O46" s="14">
        <f>IF(O44&gt;0, O44*75, "0")</f>
        <v>1537.5</v>
      </c>
      <c r="P46" s="43" t="s">
        <v>49</v>
      </c>
    </row>
    <row r="47" spans="1:16" ht="4.5" customHeight="1" x14ac:dyDescent="0.2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</row>
    <row r="48" spans="1:16" x14ac:dyDescent="0.2">
      <c r="A48" s="226" t="s">
        <v>108</v>
      </c>
      <c r="B48" s="1" t="s">
        <v>4</v>
      </c>
      <c r="C48" s="40">
        <v>13</v>
      </c>
      <c r="D48" s="40">
        <v>8</v>
      </c>
      <c r="E48" s="40">
        <v>4</v>
      </c>
      <c r="F48" s="40">
        <v>14</v>
      </c>
      <c r="G48" s="40">
        <v>6</v>
      </c>
      <c r="H48" s="40">
        <v>1</v>
      </c>
      <c r="I48" s="40">
        <v>12</v>
      </c>
      <c r="J48" s="40">
        <v>4</v>
      </c>
      <c r="K48" s="40">
        <v>9</v>
      </c>
      <c r="L48" s="40">
        <v>1</v>
      </c>
      <c r="M48" s="85"/>
      <c r="N48" s="40"/>
      <c r="O48" s="15">
        <f>SUM(C49:L49)</f>
        <v>39</v>
      </c>
      <c r="P48" s="44" t="s">
        <v>46</v>
      </c>
    </row>
    <row r="49" spans="1:16" x14ac:dyDescent="0.2">
      <c r="A49" s="222"/>
      <c r="B49" s="81" t="s">
        <v>5</v>
      </c>
      <c r="C49" s="40">
        <v>1</v>
      </c>
      <c r="D49" s="40">
        <v>3.5</v>
      </c>
      <c r="E49" s="40">
        <v>5.5</v>
      </c>
      <c r="F49" s="40">
        <v>0.5</v>
      </c>
      <c r="G49" s="40">
        <v>4.5</v>
      </c>
      <c r="H49" s="40">
        <v>7</v>
      </c>
      <c r="I49" s="40">
        <v>1.5</v>
      </c>
      <c r="J49" s="40">
        <v>5.5</v>
      </c>
      <c r="K49" s="40">
        <v>3</v>
      </c>
      <c r="L49" s="40">
        <v>7</v>
      </c>
      <c r="M49" s="85"/>
      <c r="N49" s="85"/>
      <c r="O49" s="15">
        <f>IF(COUNT(C49:L49) &gt; 2, SUM(C49:L49)-MIN(C49:L49)-SMALL(C49:L49,2), SUM(C49:L49))</f>
        <v>37.5</v>
      </c>
      <c r="P49" s="45" t="s">
        <v>57</v>
      </c>
    </row>
    <row r="50" spans="1:16" x14ac:dyDescent="0.2">
      <c r="A50" s="222"/>
      <c r="B50" s="81" t="s">
        <v>6</v>
      </c>
      <c r="C50" s="40">
        <v>0</v>
      </c>
      <c r="D50" s="40">
        <v>0</v>
      </c>
      <c r="E50" s="40">
        <v>20</v>
      </c>
      <c r="F50" s="40"/>
      <c r="G50" s="40">
        <v>0</v>
      </c>
      <c r="H50" s="40">
        <v>100</v>
      </c>
      <c r="I50" s="40"/>
      <c r="J50" s="40">
        <v>20</v>
      </c>
      <c r="K50" s="40"/>
      <c r="L50" s="40">
        <v>110</v>
      </c>
      <c r="M50" s="40"/>
      <c r="N50" s="40"/>
      <c r="O50" s="36">
        <f>SUM(C50:M50)</f>
        <v>250</v>
      </c>
      <c r="P50" s="45" t="s">
        <v>48</v>
      </c>
    </row>
    <row r="51" spans="1:16" x14ac:dyDescent="0.2">
      <c r="A51" s="223"/>
      <c r="B51" s="82" t="s">
        <v>45</v>
      </c>
      <c r="C51" s="40">
        <v>13</v>
      </c>
      <c r="D51" s="15" t="s">
        <v>91</v>
      </c>
      <c r="E51" s="15" t="s">
        <v>64</v>
      </c>
      <c r="F51" s="15" t="s">
        <v>91</v>
      </c>
      <c r="G51" s="40">
        <v>9</v>
      </c>
      <c r="H51" s="15" t="s">
        <v>56</v>
      </c>
      <c r="I51" s="40">
        <v>8</v>
      </c>
      <c r="J51" s="15" t="s">
        <v>61</v>
      </c>
      <c r="K51" s="40">
        <v>8</v>
      </c>
      <c r="L51" s="40"/>
      <c r="M51" s="85"/>
      <c r="N51" s="85"/>
      <c r="O51" s="58">
        <f>IF(O49&gt;0, O49*75, "0")</f>
        <v>2812.5</v>
      </c>
      <c r="P51" s="46" t="s">
        <v>49</v>
      </c>
    </row>
    <row r="52" spans="1:16" ht="4.5" customHeight="1" x14ac:dyDescent="0.2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</row>
    <row r="53" spans="1:16" x14ac:dyDescent="0.2">
      <c r="A53" s="224" t="s">
        <v>90</v>
      </c>
      <c r="B53" s="9" t="s">
        <v>4</v>
      </c>
      <c r="C53" s="39">
        <v>2</v>
      </c>
      <c r="D53" s="39">
        <v>3</v>
      </c>
      <c r="E53" s="39">
        <v>12</v>
      </c>
      <c r="F53" s="39">
        <v>7</v>
      </c>
      <c r="G53" s="39">
        <v>12</v>
      </c>
      <c r="H53" s="39">
        <v>12</v>
      </c>
      <c r="I53" s="39">
        <v>3</v>
      </c>
      <c r="J53" s="39">
        <v>6</v>
      </c>
      <c r="K53" s="39">
        <v>5</v>
      </c>
      <c r="L53" s="39">
        <v>10</v>
      </c>
      <c r="M53" s="85"/>
      <c r="N53" s="39"/>
      <c r="O53" s="14">
        <f>SUM(C54:L54)</f>
        <v>39</v>
      </c>
      <c r="P53" s="41" t="s">
        <v>46</v>
      </c>
    </row>
    <row r="54" spans="1:16" x14ac:dyDescent="0.2">
      <c r="A54" s="216"/>
      <c r="B54" s="11" t="s">
        <v>5</v>
      </c>
      <c r="C54" s="39">
        <v>6.5</v>
      </c>
      <c r="D54" s="39">
        <v>6</v>
      </c>
      <c r="E54" s="39">
        <v>1.5</v>
      </c>
      <c r="F54" s="39">
        <v>4</v>
      </c>
      <c r="G54" s="39">
        <v>1.5</v>
      </c>
      <c r="H54" s="39">
        <v>1.5</v>
      </c>
      <c r="I54" s="39">
        <v>6</v>
      </c>
      <c r="J54" s="39">
        <v>4.5</v>
      </c>
      <c r="K54" s="39">
        <v>5</v>
      </c>
      <c r="L54" s="39">
        <v>2.5</v>
      </c>
      <c r="M54" s="85"/>
      <c r="N54" s="85"/>
      <c r="O54" s="14">
        <f>IF(COUNT(C54:L54) &gt; 2, SUM(C54:L54)-MIN(C54:L54)-SMALL(C54:L54,2), SUM(C54:L54))</f>
        <v>36</v>
      </c>
      <c r="P54" s="42" t="s">
        <v>57</v>
      </c>
    </row>
    <row r="55" spans="1:16" x14ac:dyDescent="0.2">
      <c r="A55" s="216"/>
      <c r="B55" s="11" t="s">
        <v>6</v>
      </c>
      <c r="C55" s="39">
        <v>80</v>
      </c>
      <c r="D55" s="39">
        <v>50</v>
      </c>
      <c r="E55" s="39">
        <v>0</v>
      </c>
      <c r="F55" s="39"/>
      <c r="G55" s="39"/>
      <c r="H55" s="39"/>
      <c r="I55" s="39">
        <v>60</v>
      </c>
      <c r="J55" s="39"/>
      <c r="K55" s="39"/>
      <c r="L55" s="39"/>
      <c r="M55" s="86"/>
      <c r="N55" s="39"/>
      <c r="O55" s="26">
        <f>SUM(C55:M55)</f>
        <v>190</v>
      </c>
      <c r="P55" s="42" t="s">
        <v>48</v>
      </c>
    </row>
    <row r="56" spans="1:16" x14ac:dyDescent="0.2">
      <c r="A56" s="216"/>
      <c r="B56" s="13" t="s">
        <v>45</v>
      </c>
      <c r="C56" s="39">
        <v>2</v>
      </c>
      <c r="D56" s="39">
        <v>1</v>
      </c>
      <c r="E56" s="14" t="s">
        <v>44</v>
      </c>
      <c r="F56" s="39">
        <v>3</v>
      </c>
      <c r="G56" s="39">
        <v>6</v>
      </c>
      <c r="H56" s="39">
        <v>9</v>
      </c>
      <c r="I56" s="39">
        <v>6</v>
      </c>
      <c r="J56" s="14" t="s">
        <v>60</v>
      </c>
      <c r="K56" s="39">
        <v>6</v>
      </c>
      <c r="L56" s="39"/>
      <c r="M56" s="85"/>
      <c r="N56" s="85"/>
      <c r="O56" s="14">
        <f>IF(O54&gt;0, O54*75, "0")</f>
        <v>2700</v>
      </c>
      <c r="P56" s="43" t="s">
        <v>49</v>
      </c>
    </row>
    <row r="57" spans="1:16" ht="4.5" customHeight="1" x14ac:dyDescent="0.2">
      <c r="A57" s="51"/>
      <c r="B57" s="52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  <c r="P57" s="55"/>
    </row>
    <row r="58" spans="1:16" x14ac:dyDescent="0.2">
      <c r="A58" s="225" t="s">
        <v>17</v>
      </c>
      <c r="B58" s="1" t="s">
        <v>4</v>
      </c>
      <c r="C58" s="57">
        <v>11</v>
      </c>
      <c r="D58" s="57">
        <v>2</v>
      </c>
      <c r="E58" s="57">
        <v>8</v>
      </c>
      <c r="F58" s="57">
        <v>5</v>
      </c>
      <c r="G58" s="57">
        <v>2</v>
      </c>
      <c r="H58" s="57">
        <v>5</v>
      </c>
      <c r="I58" s="57">
        <v>10</v>
      </c>
      <c r="J58" s="57">
        <v>7</v>
      </c>
      <c r="K58" s="57">
        <v>2</v>
      </c>
      <c r="L58" s="57">
        <v>6</v>
      </c>
      <c r="M58" s="84"/>
      <c r="N58" s="57"/>
      <c r="O58" s="15">
        <f>SUM(C59:L59)</f>
        <v>46</v>
      </c>
      <c r="P58" s="44" t="s">
        <v>46</v>
      </c>
    </row>
    <row r="59" spans="1:16" x14ac:dyDescent="0.2">
      <c r="A59" s="219"/>
      <c r="B59" s="2" t="s">
        <v>5</v>
      </c>
      <c r="C59" s="57">
        <v>2</v>
      </c>
      <c r="D59" s="57">
        <v>6.5</v>
      </c>
      <c r="E59" s="57">
        <v>3.5</v>
      </c>
      <c r="F59" s="57">
        <v>5</v>
      </c>
      <c r="G59" s="57">
        <v>6.5</v>
      </c>
      <c r="H59" s="57">
        <v>5</v>
      </c>
      <c r="I59" s="57">
        <v>2.5</v>
      </c>
      <c r="J59" s="57">
        <v>4</v>
      </c>
      <c r="K59" s="57">
        <v>6.5</v>
      </c>
      <c r="L59" s="57">
        <v>4.5</v>
      </c>
      <c r="M59" s="84"/>
      <c r="N59" s="84"/>
      <c r="O59" s="15">
        <f>IF(COUNT(C59:L59) &gt; 2, SUM(C59:L59)-MIN(C59:L59)-SMALL(C59:L59,2), SUM(C59:L59))</f>
        <v>41.5</v>
      </c>
      <c r="P59" s="45" t="s">
        <v>57</v>
      </c>
    </row>
    <row r="60" spans="1:16" x14ac:dyDescent="0.2">
      <c r="A60" s="219"/>
      <c r="B60" s="2" t="s">
        <v>6</v>
      </c>
      <c r="C60" s="59">
        <v>0</v>
      </c>
      <c r="D60" s="59">
        <v>70</v>
      </c>
      <c r="E60" s="59">
        <v>0</v>
      </c>
      <c r="F60" s="59"/>
      <c r="G60" s="59">
        <v>80</v>
      </c>
      <c r="H60" s="59"/>
      <c r="I60" s="59"/>
      <c r="J60" s="59"/>
      <c r="K60" s="59">
        <v>80</v>
      </c>
      <c r="L60" s="59"/>
      <c r="M60" s="59">
        <v>200</v>
      </c>
      <c r="N60" s="59"/>
      <c r="O60" s="36">
        <f>SUM(C60:M60)</f>
        <v>430</v>
      </c>
      <c r="P60" s="45" t="s">
        <v>48</v>
      </c>
    </row>
    <row r="61" spans="1:16" x14ac:dyDescent="0.2">
      <c r="A61" s="220"/>
      <c r="B61" s="3" t="s">
        <v>45</v>
      </c>
      <c r="C61" s="40">
        <v>11</v>
      </c>
      <c r="D61" s="15" t="s">
        <v>54</v>
      </c>
      <c r="E61" s="15" t="s">
        <v>60</v>
      </c>
      <c r="F61" s="40">
        <v>5</v>
      </c>
      <c r="G61" s="40">
        <v>2</v>
      </c>
      <c r="H61" s="15" t="s">
        <v>44</v>
      </c>
      <c r="I61" s="40">
        <v>3</v>
      </c>
      <c r="J61" s="40">
        <v>4</v>
      </c>
      <c r="K61" s="40">
        <v>2</v>
      </c>
      <c r="L61" s="40"/>
      <c r="M61" s="85"/>
      <c r="N61" s="85"/>
      <c r="O61" s="58">
        <f>IF(O59&gt;0, O59*75, "0")</f>
        <v>3112.5</v>
      </c>
      <c r="P61" s="46" t="s">
        <v>49</v>
      </c>
    </row>
    <row r="62" spans="1:16" ht="4.5" customHeight="1" x14ac:dyDescent="0.2">
      <c r="A62" s="51"/>
      <c r="B62" s="52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  <c r="P62" s="55"/>
    </row>
    <row r="63" spans="1:16" x14ac:dyDescent="0.2">
      <c r="A63" s="224" t="s">
        <v>110</v>
      </c>
      <c r="B63" s="9" t="s">
        <v>4</v>
      </c>
      <c r="C63" s="37">
        <v>0</v>
      </c>
      <c r="D63" s="37">
        <v>9</v>
      </c>
      <c r="E63" s="37">
        <v>2</v>
      </c>
      <c r="F63" s="37">
        <v>4</v>
      </c>
      <c r="G63" s="37">
        <v>5</v>
      </c>
      <c r="H63" s="37">
        <v>8</v>
      </c>
      <c r="I63" s="37">
        <v>4</v>
      </c>
      <c r="J63" s="37">
        <v>1</v>
      </c>
      <c r="K63" s="37">
        <v>12</v>
      </c>
      <c r="L63" s="37">
        <v>9</v>
      </c>
      <c r="M63" s="84"/>
      <c r="N63" s="37"/>
      <c r="O63" s="14">
        <f>SUM(C64:L64)</f>
        <v>40.5</v>
      </c>
      <c r="P63" s="41" t="s">
        <v>46</v>
      </c>
    </row>
    <row r="64" spans="1:16" x14ac:dyDescent="0.2">
      <c r="A64" s="216"/>
      <c r="B64" s="11" t="s">
        <v>5</v>
      </c>
      <c r="C64" s="37">
        <v>0</v>
      </c>
      <c r="D64" s="37">
        <v>3</v>
      </c>
      <c r="E64" s="37">
        <v>6.5</v>
      </c>
      <c r="F64" s="37">
        <v>5.5</v>
      </c>
      <c r="G64" s="37">
        <v>5</v>
      </c>
      <c r="H64" s="37">
        <v>3.5</v>
      </c>
      <c r="I64" s="37">
        <v>5.5</v>
      </c>
      <c r="J64" s="37">
        <v>7</v>
      </c>
      <c r="K64" s="37">
        <v>1.5</v>
      </c>
      <c r="L64" s="37">
        <v>3</v>
      </c>
      <c r="M64" s="84"/>
      <c r="N64" s="84"/>
      <c r="O64" s="14">
        <f>IF(COUNT(C64:L64) &gt; 2, SUM(C64:L64)-MIN(C64:L64)-SMALL(C64:L64,2), SUM(C64:L64))</f>
        <v>39</v>
      </c>
      <c r="P64" s="42" t="s">
        <v>57</v>
      </c>
    </row>
    <row r="65" spans="1:16" x14ac:dyDescent="0.2">
      <c r="A65" s="216"/>
      <c r="B65" s="11" t="s">
        <v>6</v>
      </c>
      <c r="C65" s="38">
        <v>0</v>
      </c>
      <c r="D65" s="38">
        <v>0</v>
      </c>
      <c r="E65" s="38">
        <v>80</v>
      </c>
      <c r="F65" s="38">
        <v>30</v>
      </c>
      <c r="G65" s="38"/>
      <c r="H65" s="38"/>
      <c r="I65" s="38">
        <v>30</v>
      </c>
      <c r="J65" s="38">
        <v>110</v>
      </c>
      <c r="K65" s="38"/>
      <c r="L65" s="38"/>
      <c r="M65" s="38">
        <v>100</v>
      </c>
      <c r="N65" s="38"/>
      <c r="O65" s="26">
        <f>SUM(C65:M65)</f>
        <v>350</v>
      </c>
      <c r="P65" s="42" t="s">
        <v>48</v>
      </c>
    </row>
    <row r="66" spans="1:16" x14ac:dyDescent="0.2">
      <c r="A66" s="217"/>
      <c r="B66" s="13" t="s">
        <v>45</v>
      </c>
      <c r="C66" s="39">
        <v>14</v>
      </c>
      <c r="D66" s="14" t="s">
        <v>112</v>
      </c>
      <c r="E66" s="39">
        <v>11</v>
      </c>
      <c r="F66" s="39">
        <v>4</v>
      </c>
      <c r="G66" s="14" t="s">
        <v>56</v>
      </c>
      <c r="H66" s="14" t="s">
        <v>56</v>
      </c>
      <c r="I66" s="39">
        <v>4</v>
      </c>
      <c r="J66" s="39">
        <v>2</v>
      </c>
      <c r="K66" s="39">
        <v>4</v>
      </c>
      <c r="L66" s="39"/>
      <c r="M66" s="85"/>
      <c r="N66" s="85"/>
      <c r="O66" s="25">
        <f>IF(O64&gt;0, O64*75, "0")</f>
        <v>2925</v>
      </c>
      <c r="P66" s="43" t="s">
        <v>49</v>
      </c>
    </row>
    <row r="67" spans="1:16" ht="4.5" customHeight="1" x14ac:dyDescent="0.2">
      <c r="A67" s="51"/>
      <c r="B67" s="52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  <c r="P67" s="55"/>
    </row>
    <row r="68" spans="1:16" x14ac:dyDescent="0.2">
      <c r="A68" s="227" t="s">
        <v>21</v>
      </c>
      <c r="B68" s="1" t="s">
        <v>4</v>
      </c>
      <c r="C68" s="40">
        <v>10</v>
      </c>
      <c r="D68" s="40">
        <v>6</v>
      </c>
      <c r="E68" s="40">
        <v>11</v>
      </c>
      <c r="F68" s="40">
        <v>8</v>
      </c>
      <c r="G68" s="40">
        <v>7</v>
      </c>
      <c r="H68" s="40">
        <v>6</v>
      </c>
      <c r="I68" s="40">
        <v>11</v>
      </c>
      <c r="J68" s="40">
        <v>0</v>
      </c>
      <c r="K68" s="40">
        <v>4</v>
      </c>
      <c r="L68" s="40">
        <v>8</v>
      </c>
      <c r="M68" s="85"/>
      <c r="N68" s="40"/>
      <c r="O68" s="15">
        <f>SUM(C69:L69)</f>
        <v>32</v>
      </c>
      <c r="P68" s="44" t="s">
        <v>46</v>
      </c>
    </row>
    <row r="69" spans="1:16" x14ac:dyDescent="0.2">
      <c r="A69" s="222"/>
      <c r="B69" s="81" t="s">
        <v>5</v>
      </c>
      <c r="C69" s="40">
        <v>2.5</v>
      </c>
      <c r="D69" s="40">
        <v>4.5</v>
      </c>
      <c r="E69" s="40">
        <v>2</v>
      </c>
      <c r="F69" s="40">
        <v>3.5</v>
      </c>
      <c r="G69" s="40">
        <v>4</v>
      </c>
      <c r="H69" s="40">
        <v>4.5</v>
      </c>
      <c r="I69" s="40">
        <v>2</v>
      </c>
      <c r="J69" s="40">
        <v>0</v>
      </c>
      <c r="K69" s="40">
        <v>5.5</v>
      </c>
      <c r="L69" s="40">
        <v>3.5</v>
      </c>
      <c r="M69" s="85"/>
      <c r="N69" s="85"/>
      <c r="O69" s="15">
        <f>IF(COUNT(C69:L69) &gt; 2, SUM(C69:L69)-MIN(C69:L69)-SMALL(C69:L69,2), SUM(C69:L69))</f>
        <v>30</v>
      </c>
      <c r="P69" s="45" t="s">
        <v>57</v>
      </c>
    </row>
    <row r="70" spans="1:16" x14ac:dyDescent="0.2">
      <c r="A70" s="222"/>
      <c r="B70" s="81" t="s">
        <v>6</v>
      </c>
      <c r="C70" s="40">
        <v>0</v>
      </c>
      <c r="D70" s="40">
        <v>0</v>
      </c>
      <c r="E70" s="40">
        <v>0</v>
      </c>
      <c r="F70" s="40"/>
      <c r="G70" s="40"/>
      <c r="H70" s="40"/>
      <c r="I70" s="40"/>
      <c r="J70" s="40"/>
      <c r="K70" s="40">
        <v>30</v>
      </c>
      <c r="L70" s="40"/>
      <c r="M70" s="40"/>
      <c r="N70" s="40"/>
      <c r="O70" s="36">
        <f>SUM(C70:M70)</f>
        <v>30</v>
      </c>
      <c r="P70" s="45" t="s">
        <v>48</v>
      </c>
    </row>
    <row r="71" spans="1:16" x14ac:dyDescent="0.2">
      <c r="A71" s="222"/>
      <c r="B71" s="82" t="s">
        <v>45</v>
      </c>
      <c r="C71" s="40">
        <v>10</v>
      </c>
      <c r="D71" s="40">
        <v>8</v>
      </c>
      <c r="E71" s="40">
        <v>12</v>
      </c>
      <c r="F71" s="40">
        <v>13</v>
      </c>
      <c r="G71" s="40">
        <v>14</v>
      </c>
      <c r="H71" s="15" t="s">
        <v>53</v>
      </c>
      <c r="I71" s="40">
        <v>12</v>
      </c>
      <c r="J71" s="40">
        <v>12</v>
      </c>
      <c r="K71" s="40">
        <v>12</v>
      </c>
      <c r="L71" s="40"/>
      <c r="M71" s="85"/>
      <c r="N71" s="85"/>
      <c r="O71" s="15">
        <f>IF(O69&gt;0, O69*75, "0")</f>
        <v>2250</v>
      </c>
      <c r="P71" s="46" t="s">
        <v>49</v>
      </c>
    </row>
    <row r="72" spans="1:16" ht="4.5" customHeight="1" x14ac:dyDescent="0.2">
      <c r="A72" s="51"/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  <c r="P72" s="55"/>
    </row>
    <row r="73" spans="1:16" x14ac:dyDescent="0.2">
      <c r="A73" s="224" t="s">
        <v>19</v>
      </c>
      <c r="B73" s="9" t="s">
        <v>4</v>
      </c>
      <c r="C73" s="37">
        <v>9</v>
      </c>
      <c r="D73" s="37">
        <v>0</v>
      </c>
      <c r="E73" s="37">
        <v>6</v>
      </c>
      <c r="F73" s="37">
        <v>6</v>
      </c>
      <c r="G73" s="37">
        <v>8</v>
      </c>
      <c r="H73" s="37">
        <v>0</v>
      </c>
      <c r="I73" s="37">
        <v>14</v>
      </c>
      <c r="J73" s="37">
        <v>10</v>
      </c>
      <c r="K73" s="37">
        <v>8</v>
      </c>
      <c r="L73" s="37">
        <v>2</v>
      </c>
      <c r="M73" s="84"/>
      <c r="N73" s="37"/>
      <c r="O73" s="14">
        <f>SUM(C74:L74)</f>
        <v>28.5</v>
      </c>
      <c r="P73" s="41" t="s">
        <v>46</v>
      </c>
    </row>
    <row r="74" spans="1:16" x14ac:dyDescent="0.2">
      <c r="A74" s="216"/>
      <c r="B74" s="11" t="s">
        <v>5</v>
      </c>
      <c r="C74" s="37">
        <v>3</v>
      </c>
      <c r="D74" s="37">
        <v>0</v>
      </c>
      <c r="E74" s="37">
        <v>4.5</v>
      </c>
      <c r="F74" s="37">
        <v>4.5</v>
      </c>
      <c r="G74" s="37">
        <v>3.5</v>
      </c>
      <c r="H74" s="37">
        <v>0</v>
      </c>
      <c r="I74" s="37">
        <v>0.5</v>
      </c>
      <c r="J74" s="37">
        <v>2.5</v>
      </c>
      <c r="K74" s="37">
        <v>3.5</v>
      </c>
      <c r="L74" s="37">
        <v>6.5</v>
      </c>
      <c r="M74" s="84"/>
      <c r="N74" s="84"/>
      <c r="O74" s="14">
        <f>IF(COUNT(C74:L74) &gt; 2, SUM(C74:L74)-MIN(C74:L74)-SMALL(C74:L74,2), SUM(C74:L74))</f>
        <v>28.5</v>
      </c>
      <c r="P74" s="42" t="s">
        <v>57</v>
      </c>
    </row>
    <row r="75" spans="1:16" x14ac:dyDescent="0.2">
      <c r="A75" s="216"/>
      <c r="B75" s="11" t="s">
        <v>6</v>
      </c>
      <c r="C75" s="38">
        <v>0</v>
      </c>
      <c r="D75" s="38">
        <v>0</v>
      </c>
      <c r="E75" s="38">
        <v>0</v>
      </c>
      <c r="F75" s="38"/>
      <c r="G75" s="38"/>
      <c r="H75" s="38"/>
      <c r="I75" s="38"/>
      <c r="J75" s="38"/>
      <c r="K75" s="38"/>
      <c r="L75" s="38">
        <v>80</v>
      </c>
      <c r="M75" s="38"/>
      <c r="N75" s="38"/>
      <c r="O75" s="26">
        <f>SUM(C75:M75)</f>
        <v>80</v>
      </c>
      <c r="P75" s="42" t="s">
        <v>48</v>
      </c>
    </row>
    <row r="76" spans="1:16" x14ac:dyDescent="0.2">
      <c r="A76" s="217"/>
      <c r="B76" s="13" t="s">
        <v>45</v>
      </c>
      <c r="C76" s="39">
        <v>9</v>
      </c>
      <c r="D76" s="14" t="s">
        <v>112</v>
      </c>
      <c r="E76" s="39">
        <v>13</v>
      </c>
      <c r="F76" s="14" t="s">
        <v>91</v>
      </c>
      <c r="G76" s="14" t="s">
        <v>91</v>
      </c>
      <c r="H76" s="39">
        <v>13</v>
      </c>
      <c r="I76" s="39">
        <v>14</v>
      </c>
      <c r="J76" s="39">
        <v>14</v>
      </c>
      <c r="K76" s="39">
        <v>13</v>
      </c>
      <c r="L76" s="39"/>
      <c r="M76" s="85"/>
      <c r="N76" s="85"/>
      <c r="O76" s="14">
        <f>IF(O74&gt;0, O74*75, "0")</f>
        <v>2137.5</v>
      </c>
      <c r="P76" s="43" t="s">
        <v>49</v>
      </c>
    </row>
    <row r="77" spans="1:16" ht="4.5" customHeight="1" x14ac:dyDescent="0.2">
      <c r="A77" s="51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  <c r="P77" s="55"/>
    </row>
  </sheetData>
  <mergeCells count="15">
    <mergeCell ref="A23:A26"/>
    <mergeCell ref="A58:A61"/>
    <mergeCell ref="A63:A66"/>
    <mergeCell ref="A68:A71"/>
    <mergeCell ref="A6:B6"/>
    <mergeCell ref="A8:A11"/>
    <mergeCell ref="A13:A16"/>
    <mergeCell ref="A18:A21"/>
    <mergeCell ref="A73:A76"/>
    <mergeCell ref="A28:A31"/>
    <mergeCell ref="A33:A36"/>
    <mergeCell ref="A38:A41"/>
    <mergeCell ref="A43:A46"/>
    <mergeCell ref="A48:A51"/>
    <mergeCell ref="A53:A56"/>
  </mergeCells>
  <pageMargins left="0.7" right="0.7" top="0.75" bottom="0.75" header="0.3" footer="0.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82"/>
  <sheetViews>
    <sheetView zoomScale="85" zoomScaleNormal="85" workbookViewId="0">
      <selection activeCell="M16" sqref="M16"/>
    </sheetView>
  </sheetViews>
  <sheetFormatPr defaultColWidth="8.7109375" defaultRowHeight="12.75" x14ac:dyDescent="0.2"/>
  <cols>
    <col min="1" max="1" width="17.28515625" customWidth="1"/>
    <col min="3" max="15" width="8.7109375" customWidth="1"/>
    <col min="16" max="16" width="26.85546875" bestFit="1" customWidth="1"/>
  </cols>
  <sheetData>
    <row r="1" spans="1:16" ht="20.25" x14ac:dyDescent="0.3">
      <c r="A1" s="232" t="s">
        <v>10</v>
      </c>
      <c r="B1" s="232"/>
      <c r="C1" s="232"/>
      <c r="D1" s="232"/>
      <c r="E1" s="232"/>
      <c r="O1" s="4"/>
    </row>
    <row r="2" spans="1:16" ht="10.5" customHeight="1" x14ac:dyDescent="0.3">
      <c r="A2" s="5"/>
      <c r="O2" s="4"/>
    </row>
    <row r="3" spans="1:16" x14ac:dyDescent="0.2">
      <c r="A3" s="56" t="s">
        <v>50</v>
      </c>
      <c r="C3" s="60">
        <v>15</v>
      </c>
      <c r="D3" s="61">
        <v>14</v>
      </c>
      <c r="E3" s="61">
        <v>14</v>
      </c>
      <c r="F3" s="61">
        <v>15</v>
      </c>
      <c r="G3" s="61">
        <v>14</v>
      </c>
      <c r="H3" s="61">
        <v>14</v>
      </c>
      <c r="I3" s="61">
        <v>14</v>
      </c>
      <c r="J3" s="61">
        <v>15</v>
      </c>
      <c r="K3" s="61">
        <v>15</v>
      </c>
      <c r="L3" s="62">
        <v>15</v>
      </c>
      <c r="M3" s="70"/>
      <c r="N3" s="70"/>
      <c r="O3" s="4"/>
    </row>
    <row r="4" spans="1:16" x14ac:dyDescent="0.2">
      <c r="A4" s="56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6" x14ac:dyDescent="0.2"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 t="s">
        <v>116</v>
      </c>
      <c r="N5" s="4" t="s">
        <v>117</v>
      </c>
      <c r="O5" s="4"/>
    </row>
    <row r="6" spans="1:16" x14ac:dyDescent="0.2">
      <c r="A6" s="213" t="s">
        <v>7</v>
      </c>
      <c r="B6" s="214"/>
      <c r="C6" s="16">
        <v>40561</v>
      </c>
      <c r="D6" s="16">
        <v>40568</v>
      </c>
      <c r="E6" s="16">
        <v>40575</v>
      </c>
      <c r="F6" s="16">
        <v>40582</v>
      </c>
      <c r="G6" s="16">
        <v>40589</v>
      </c>
      <c r="H6" s="16">
        <v>40596</v>
      </c>
      <c r="I6" s="16">
        <v>40603</v>
      </c>
      <c r="J6" s="16">
        <v>40610</v>
      </c>
      <c r="K6" s="16">
        <v>40617</v>
      </c>
      <c r="L6" s="16">
        <v>40624</v>
      </c>
      <c r="M6" s="16"/>
      <c r="N6" s="16">
        <v>40631</v>
      </c>
      <c r="O6" s="7" t="s">
        <v>9</v>
      </c>
    </row>
    <row r="7" spans="1:16" ht="4.5" customHeight="1" x14ac:dyDescent="0.2">
      <c r="A7" s="51"/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4"/>
      <c r="P7" s="55"/>
    </row>
    <row r="8" spans="1:16" x14ac:dyDescent="0.2">
      <c r="A8" s="215" t="s">
        <v>123</v>
      </c>
      <c r="B8" s="9" t="s">
        <v>4</v>
      </c>
      <c r="C8" s="37">
        <v>12</v>
      </c>
      <c r="D8" s="37">
        <v>14</v>
      </c>
      <c r="E8" s="37">
        <v>0</v>
      </c>
      <c r="F8" s="37">
        <v>2</v>
      </c>
      <c r="G8" s="37">
        <v>4</v>
      </c>
      <c r="H8" s="37">
        <v>8</v>
      </c>
      <c r="I8" s="37">
        <v>9</v>
      </c>
      <c r="J8" s="37">
        <v>14</v>
      </c>
      <c r="K8" s="37">
        <v>0</v>
      </c>
      <c r="L8" s="37">
        <v>2</v>
      </c>
      <c r="M8" s="84"/>
      <c r="N8" s="37"/>
      <c r="O8" s="14">
        <f>SUM(C9:L9)</f>
        <v>31.5</v>
      </c>
      <c r="P8" s="41" t="s">
        <v>46</v>
      </c>
    </row>
    <row r="9" spans="1:16" x14ac:dyDescent="0.2">
      <c r="A9" s="216"/>
      <c r="B9" s="11" t="s">
        <v>5</v>
      </c>
      <c r="C9" s="37">
        <v>2</v>
      </c>
      <c r="D9" s="37">
        <v>1</v>
      </c>
      <c r="E9" s="37">
        <v>0</v>
      </c>
      <c r="F9" s="37">
        <v>7</v>
      </c>
      <c r="G9" s="37">
        <v>6</v>
      </c>
      <c r="H9" s="37">
        <v>4</v>
      </c>
      <c r="I9" s="37">
        <v>3.5</v>
      </c>
      <c r="J9" s="37">
        <v>1</v>
      </c>
      <c r="K9" s="37">
        <v>0</v>
      </c>
      <c r="L9" s="37">
        <v>7</v>
      </c>
      <c r="M9" s="84"/>
      <c r="N9" s="84"/>
      <c r="O9" s="14">
        <f>IF(COUNT(C9:L9) &gt; 2, SUM(C9:L9)-MIN(C9:L9)-SMALL(C9:L9,2), SUM(C9:L9))</f>
        <v>31.5</v>
      </c>
      <c r="P9" s="42" t="s">
        <v>57</v>
      </c>
    </row>
    <row r="10" spans="1:16" x14ac:dyDescent="0.2">
      <c r="A10" s="216"/>
      <c r="B10" s="11" t="s">
        <v>6</v>
      </c>
      <c r="C10" s="26"/>
      <c r="D10" s="26"/>
      <c r="E10" s="26"/>
      <c r="F10" s="26">
        <v>80</v>
      </c>
      <c r="G10" s="26">
        <v>30</v>
      </c>
      <c r="H10" s="26"/>
      <c r="I10" s="26"/>
      <c r="J10" s="26"/>
      <c r="K10" s="26"/>
      <c r="L10" s="26">
        <v>90</v>
      </c>
      <c r="M10" s="38"/>
      <c r="N10" s="38"/>
      <c r="O10" s="26">
        <f>SUM(C10:M10)</f>
        <v>200</v>
      </c>
      <c r="P10" s="42" t="s">
        <v>48</v>
      </c>
    </row>
    <row r="11" spans="1:16" x14ac:dyDescent="0.2">
      <c r="A11" s="217"/>
      <c r="B11" s="13" t="s">
        <v>45</v>
      </c>
      <c r="C11" s="39">
        <v>12</v>
      </c>
      <c r="D11" s="14" t="s">
        <v>124</v>
      </c>
      <c r="E11" s="39">
        <v>15</v>
      </c>
      <c r="F11" s="14" t="s">
        <v>91</v>
      </c>
      <c r="G11" s="14">
        <v>9</v>
      </c>
      <c r="H11" s="39">
        <v>8</v>
      </c>
      <c r="I11" s="14" t="s">
        <v>53</v>
      </c>
      <c r="J11" s="14" t="s">
        <v>92</v>
      </c>
      <c r="K11" s="39">
        <v>14</v>
      </c>
      <c r="L11" s="39"/>
      <c r="M11" s="85"/>
      <c r="N11" s="85"/>
      <c r="O11" s="14">
        <f>IF(O9&gt;0, O9*75, "0")</f>
        <v>2362.5</v>
      </c>
      <c r="P11" s="43" t="s">
        <v>49</v>
      </c>
    </row>
    <row r="12" spans="1:16" ht="4.5" customHeight="1" x14ac:dyDescent="0.2">
      <c r="A12" s="51"/>
      <c r="B12" s="52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4"/>
      <c r="P12" s="55"/>
    </row>
    <row r="13" spans="1:16" x14ac:dyDescent="0.2">
      <c r="A13" s="218" t="s">
        <v>23</v>
      </c>
      <c r="B13" s="1" t="s">
        <v>4</v>
      </c>
      <c r="C13" s="57">
        <v>7</v>
      </c>
      <c r="D13" s="57">
        <v>13</v>
      </c>
      <c r="E13" s="57">
        <v>5</v>
      </c>
      <c r="F13" s="57">
        <v>8</v>
      </c>
      <c r="G13" s="57">
        <v>12</v>
      </c>
      <c r="H13" s="57">
        <v>7</v>
      </c>
      <c r="I13" s="57">
        <v>5</v>
      </c>
      <c r="J13" s="57">
        <v>10</v>
      </c>
      <c r="K13" s="57">
        <v>1</v>
      </c>
      <c r="L13" s="57">
        <v>12</v>
      </c>
      <c r="M13" s="84"/>
      <c r="N13" s="57"/>
      <c r="O13" s="15">
        <f>SUM(C14:L14)</f>
        <v>40</v>
      </c>
      <c r="P13" s="44" t="s">
        <v>46</v>
      </c>
    </row>
    <row r="14" spans="1:16" x14ac:dyDescent="0.2">
      <c r="A14" s="219"/>
      <c r="B14" s="2" t="s">
        <v>5</v>
      </c>
      <c r="C14" s="35">
        <v>4.5</v>
      </c>
      <c r="D14" s="35">
        <v>1.5</v>
      </c>
      <c r="E14" s="35">
        <v>5.5</v>
      </c>
      <c r="F14" s="35">
        <v>4</v>
      </c>
      <c r="G14" s="35">
        <v>2</v>
      </c>
      <c r="H14" s="35">
        <v>4.5</v>
      </c>
      <c r="I14" s="35">
        <v>5.5</v>
      </c>
      <c r="J14" s="35">
        <v>3</v>
      </c>
      <c r="K14" s="35">
        <v>7.5</v>
      </c>
      <c r="L14" s="35">
        <v>2</v>
      </c>
      <c r="M14" s="33"/>
      <c r="N14" s="33"/>
      <c r="O14" s="76">
        <f>IF(COUNT(C14:L14) &gt; 2, SUM(C14:L14)-MIN(C14:L14)-SMALL(C14:L14,2), SUM(C14:L14))</f>
        <v>36.5</v>
      </c>
      <c r="P14" s="45" t="s">
        <v>57</v>
      </c>
    </row>
    <row r="15" spans="1:16" x14ac:dyDescent="0.2">
      <c r="A15" s="219"/>
      <c r="B15" s="2" t="s">
        <v>6</v>
      </c>
      <c r="C15" s="36"/>
      <c r="D15" s="36"/>
      <c r="E15" s="36"/>
      <c r="F15" s="36"/>
      <c r="G15" s="36"/>
      <c r="H15" s="36"/>
      <c r="I15" s="36"/>
      <c r="J15" s="36"/>
      <c r="K15" s="36">
        <v>110</v>
      </c>
      <c r="L15" s="36"/>
      <c r="M15" s="59"/>
      <c r="N15" s="59"/>
      <c r="O15" s="36">
        <f>SUM(C15:M15)</f>
        <v>110</v>
      </c>
      <c r="P15" s="45" t="s">
        <v>48</v>
      </c>
    </row>
    <row r="16" spans="1:16" x14ac:dyDescent="0.2">
      <c r="A16" s="220"/>
      <c r="B16" s="3" t="s">
        <v>45</v>
      </c>
      <c r="C16" s="40">
        <v>7</v>
      </c>
      <c r="D16" s="40">
        <v>11</v>
      </c>
      <c r="E16" s="15" t="s">
        <v>64</v>
      </c>
      <c r="F16" s="40">
        <v>9</v>
      </c>
      <c r="G16" s="40">
        <v>10</v>
      </c>
      <c r="H16" s="15" t="s">
        <v>64</v>
      </c>
      <c r="I16" s="40">
        <v>8</v>
      </c>
      <c r="J16" s="40">
        <v>10</v>
      </c>
      <c r="K16" s="40">
        <v>7</v>
      </c>
      <c r="L16" s="40"/>
      <c r="M16" s="85"/>
      <c r="N16" s="85"/>
      <c r="O16" s="58">
        <f>IF(O14&gt;0, O14*75, "0")</f>
        <v>2737.5</v>
      </c>
      <c r="P16" s="46" t="s">
        <v>49</v>
      </c>
    </row>
    <row r="17" spans="1:16" ht="4.5" customHeight="1" x14ac:dyDescent="0.2">
      <c r="A17" s="51"/>
      <c r="B17" s="52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4"/>
      <c r="P17" s="55"/>
    </row>
    <row r="18" spans="1:16" x14ac:dyDescent="0.2">
      <c r="A18" s="215" t="s">
        <v>24</v>
      </c>
      <c r="B18" s="9" t="s">
        <v>4</v>
      </c>
      <c r="C18" s="37">
        <v>8</v>
      </c>
      <c r="D18" s="37">
        <v>10</v>
      </c>
      <c r="E18" s="37">
        <v>12</v>
      </c>
      <c r="F18" s="37">
        <v>14</v>
      </c>
      <c r="G18" s="37">
        <v>0</v>
      </c>
      <c r="H18" s="37">
        <v>2</v>
      </c>
      <c r="I18" s="37">
        <v>3</v>
      </c>
      <c r="J18" s="37">
        <v>0</v>
      </c>
      <c r="K18" s="37">
        <v>9</v>
      </c>
      <c r="L18" s="37">
        <v>3</v>
      </c>
      <c r="M18" s="84"/>
      <c r="N18" s="37"/>
      <c r="O18" s="14">
        <f>SUM(C19:L19)</f>
        <v>33.5</v>
      </c>
      <c r="P18" s="41" t="s">
        <v>46</v>
      </c>
    </row>
    <row r="19" spans="1:16" x14ac:dyDescent="0.2">
      <c r="A19" s="216"/>
      <c r="B19" s="11" t="s">
        <v>5</v>
      </c>
      <c r="C19" s="10">
        <v>4</v>
      </c>
      <c r="D19" s="10">
        <v>3</v>
      </c>
      <c r="E19" s="10">
        <v>2</v>
      </c>
      <c r="F19" s="10">
        <v>1</v>
      </c>
      <c r="G19" s="10">
        <v>0</v>
      </c>
      <c r="H19" s="10">
        <v>7</v>
      </c>
      <c r="I19" s="10">
        <v>6.5</v>
      </c>
      <c r="J19" s="10">
        <v>0</v>
      </c>
      <c r="K19" s="10">
        <v>3.5</v>
      </c>
      <c r="L19" s="10">
        <v>6.5</v>
      </c>
      <c r="M19" s="33"/>
      <c r="N19" s="33"/>
      <c r="O19" s="25">
        <f>IF(COUNT(C19:L19) &gt; 2, SUM(C19:L19)-MIN(C19:L19)-SMALL(C19:L19,2), SUM(C19:L19))</f>
        <v>33.5</v>
      </c>
      <c r="P19" s="42" t="s">
        <v>57</v>
      </c>
    </row>
    <row r="20" spans="1:16" x14ac:dyDescent="0.2">
      <c r="A20" s="216"/>
      <c r="B20" s="11" t="s">
        <v>6</v>
      </c>
      <c r="C20" s="26"/>
      <c r="D20" s="26"/>
      <c r="E20" s="26"/>
      <c r="F20" s="26"/>
      <c r="G20" s="26"/>
      <c r="H20" s="26">
        <v>80</v>
      </c>
      <c r="I20" s="26">
        <v>60</v>
      </c>
      <c r="J20" s="26"/>
      <c r="K20" s="26"/>
      <c r="L20" s="26">
        <v>60</v>
      </c>
      <c r="M20" s="38"/>
      <c r="N20" s="38"/>
      <c r="O20" s="26">
        <f>SUM(C20:M20)</f>
        <v>200</v>
      </c>
      <c r="P20" s="42" t="s">
        <v>48</v>
      </c>
    </row>
    <row r="21" spans="1:16" x14ac:dyDescent="0.2">
      <c r="A21" s="217"/>
      <c r="B21" s="13" t="s">
        <v>45</v>
      </c>
      <c r="C21" s="39">
        <v>8</v>
      </c>
      <c r="D21" s="14">
        <v>9</v>
      </c>
      <c r="E21" s="14">
        <v>12</v>
      </c>
      <c r="F21" s="14">
        <v>15</v>
      </c>
      <c r="G21" s="14">
        <v>15</v>
      </c>
      <c r="H21" s="14" t="s">
        <v>92</v>
      </c>
      <c r="I21" s="14" t="s">
        <v>53</v>
      </c>
      <c r="J21" s="14" t="s">
        <v>92</v>
      </c>
      <c r="K21" s="39">
        <v>14</v>
      </c>
      <c r="L21" s="39"/>
      <c r="M21" s="85"/>
      <c r="N21" s="85"/>
      <c r="O21" s="25">
        <f>IF(O19&gt;0, O19*75, "0")</f>
        <v>2512.5</v>
      </c>
      <c r="P21" s="43" t="s">
        <v>49</v>
      </c>
    </row>
    <row r="22" spans="1:16" ht="4.5" customHeight="1" x14ac:dyDescent="0.2">
      <c r="A22" s="51"/>
      <c r="B22" s="52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4"/>
      <c r="P22" s="55"/>
    </row>
    <row r="23" spans="1:16" x14ac:dyDescent="0.2">
      <c r="A23" s="225" t="s">
        <v>125</v>
      </c>
      <c r="B23" s="1" t="s">
        <v>4</v>
      </c>
      <c r="C23" s="57">
        <v>13</v>
      </c>
      <c r="D23" s="57">
        <v>0</v>
      </c>
      <c r="E23" s="57">
        <v>11</v>
      </c>
      <c r="F23" s="57">
        <v>5</v>
      </c>
      <c r="G23" s="57">
        <v>8</v>
      </c>
      <c r="H23" s="57">
        <v>9</v>
      </c>
      <c r="I23" s="57">
        <v>0</v>
      </c>
      <c r="J23" s="57">
        <v>13</v>
      </c>
      <c r="K23" s="57">
        <v>13</v>
      </c>
      <c r="L23" s="57">
        <v>11</v>
      </c>
      <c r="M23" s="84"/>
      <c r="N23" s="57"/>
      <c r="O23" s="15">
        <f>SUM(C24:L24)</f>
        <v>22.5</v>
      </c>
      <c r="P23" s="44" t="s">
        <v>46</v>
      </c>
    </row>
    <row r="24" spans="1:16" x14ac:dyDescent="0.2">
      <c r="A24" s="219"/>
      <c r="B24" s="2" t="s">
        <v>5</v>
      </c>
      <c r="C24" s="57">
        <v>1.5</v>
      </c>
      <c r="D24" s="57">
        <v>0</v>
      </c>
      <c r="E24" s="57">
        <v>2.5</v>
      </c>
      <c r="F24" s="57">
        <v>5.5</v>
      </c>
      <c r="G24" s="57">
        <v>4</v>
      </c>
      <c r="H24" s="57">
        <v>3.5</v>
      </c>
      <c r="I24" s="57">
        <v>0</v>
      </c>
      <c r="J24" s="57">
        <v>1.5</v>
      </c>
      <c r="K24" s="57">
        <v>1.5</v>
      </c>
      <c r="L24" s="57">
        <v>2.5</v>
      </c>
      <c r="M24" s="84"/>
      <c r="N24" s="84"/>
      <c r="O24" s="15">
        <f>IF(COUNT(C24:L24) &gt; 2, SUM(C24:L24)-MIN(C24:L24)-SMALL(C24:L24,2), SUM(C24:L24))</f>
        <v>22.5</v>
      </c>
      <c r="P24" s="45" t="s">
        <v>57</v>
      </c>
    </row>
    <row r="25" spans="1:16" x14ac:dyDescent="0.2">
      <c r="A25" s="219"/>
      <c r="B25" s="2" t="s">
        <v>6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59"/>
      <c r="N25" s="59"/>
      <c r="O25" s="36">
        <f>SUM(C25:M25)</f>
        <v>0</v>
      </c>
      <c r="P25" s="45" t="s">
        <v>48</v>
      </c>
    </row>
    <row r="26" spans="1:16" x14ac:dyDescent="0.2">
      <c r="A26" s="220"/>
      <c r="B26" s="3" t="s">
        <v>45</v>
      </c>
      <c r="C26" s="40">
        <v>13</v>
      </c>
      <c r="D26" s="40">
        <v>15</v>
      </c>
      <c r="E26" s="15">
        <v>14</v>
      </c>
      <c r="F26" s="15">
        <v>13</v>
      </c>
      <c r="G26" s="15" t="s">
        <v>124</v>
      </c>
      <c r="H26" s="15">
        <v>15</v>
      </c>
      <c r="I26" s="40">
        <v>15</v>
      </c>
      <c r="J26" s="40">
        <v>15</v>
      </c>
      <c r="K26" s="40">
        <v>15</v>
      </c>
      <c r="L26" s="40"/>
      <c r="M26" s="85"/>
      <c r="N26" s="85"/>
      <c r="O26" s="15">
        <f>IF(O24&gt;0, O24*75, "0")</f>
        <v>1687.5</v>
      </c>
      <c r="P26" s="46" t="s">
        <v>49</v>
      </c>
    </row>
    <row r="27" spans="1:16" ht="4.5" customHeight="1" x14ac:dyDescent="0.2">
      <c r="A27" s="51"/>
      <c r="B27" s="52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4"/>
      <c r="P27" s="55"/>
    </row>
    <row r="28" spans="1:16" x14ac:dyDescent="0.2">
      <c r="A28" s="224" t="s">
        <v>89</v>
      </c>
      <c r="B28" s="9" t="s">
        <v>4</v>
      </c>
      <c r="C28" s="37">
        <v>11</v>
      </c>
      <c r="D28" s="37">
        <v>3</v>
      </c>
      <c r="E28" s="37">
        <v>3</v>
      </c>
      <c r="F28" s="37">
        <v>12</v>
      </c>
      <c r="G28" s="37">
        <v>3</v>
      </c>
      <c r="H28" s="37">
        <v>6</v>
      </c>
      <c r="I28" s="37">
        <v>10</v>
      </c>
      <c r="J28" s="37">
        <v>3</v>
      </c>
      <c r="K28" s="37">
        <v>3</v>
      </c>
      <c r="L28" s="37">
        <v>5</v>
      </c>
      <c r="M28" s="84"/>
      <c r="N28" s="37"/>
      <c r="O28" s="14">
        <f>SUM(C29:L29)</f>
        <v>50</v>
      </c>
      <c r="P28" s="41" t="s">
        <v>46</v>
      </c>
    </row>
    <row r="29" spans="1:16" x14ac:dyDescent="0.2">
      <c r="A29" s="228"/>
      <c r="B29" s="11" t="s">
        <v>5</v>
      </c>
      <c r="C29" s="37">
        <v>2.5</v>
      </c>
      <c r="D29" s="37">
        <v>6.5</v>
      </c>
      <c r="E29" s="37">
        <v>6.5</v>
      </c>
      <c r="F29" s="37">
        <v>2</v>
      </c>
      <c r="G29" s="37">
        <v>6.5</v>
      </c>
      <c r="H29" s="37">
        <v>5</v>
      </c>
      <c r="I29" s="37">
        <v>3</v>
      </c>
      <c r="J29" s="37">
        <v>6.5</v>
      </c>
      <c r="K29" s="37">
        <v>6.5</v>
      </c>
      <c r="L29" s="37">
        <v>5</v>
      </c>
      <c r="M29" s="84"/>
      <c r="N29" s="84"/>
      <c r="O29" s="14">
        <f>IF(COUNT(C29:L29) &gt; 2, SUM(C29:L29)-MIN(C29:L29)-SMALL(C29:L29,2), SUM(C29:L29))</f>
        <v>45.5</v>
      </c>
      <c r="P29" s="42" t="s">
        <v>57</v>
      </c>
    </row>
    <row r="30" spans="1:16" x14ac:dyDescent="0.2">
      <c r="A30" s="228"/>
      <c r="B30" s="11" t="s">
        <v>6</v>
      </c>
      <c r="C30" s="26"/>
      <c r="D30" s="26">
        <v>60</v>
      </c>
      <c r="E30" s="26">
        <v>60</v>
      </c>
      <c r="F30" s="26"/>
      <c r="G30" s="26">
        <v>60</v>
      </c>
      <c r="H30" s="26"/>
      <c r="I30" s="26"/>
      <c r="J30" s="26">
        <v>60</v>
      </c>
      <c r="K30" s="26">
        <v>60</v>
      </c>
      <c r="L30" s="26"/>
      <c r="M30" s="38"/>
      <c r="N30" s="38"/>
      <c r="O30" s="26">
        <f>SUM(C30:M30)</f>
        <v>300</v>
      </c>
      <c r="P30" s="42" t="s">
        <v>48</v>
      </c>
    </row>
    <row r="31" spans="1:16" x14ac:dyDescent="0.2">
      <c r="A31" s="229"/>
      <c r="B31" s="13" t="s">
        <v>45</v>
      </c>
      <c r="C31" s="39">
        <v>11</v>
      </c>
      <c r="D31" s="39">
        <v>7</v>
      </c>
      <c r="E31" s="14">
        <v>5</v>
      </c>
      <c r="F31" s="14" t="s">
        <v>56</v>
      </c>
      <c r="G31" s="14" t="s">
        <v>55</v>
      </c>
      <c r="H31" s="14" t="s">
        <v>58</v>
      </c>
      <c r="I31" s="14">
        <v>4</v>
      </c>
      <c r="J31" s="39">
        <v>3</v>
      </c>
      <c r="K31" s="39">
        <v>2</v>
      </c>
      <c r="L31" s="39"/>
      <c r="M31" s="85"/>
      <c r="N31" s="85"/>
      <c r="O31" s="14">
        <f>IF(O29&gt;0, O29*75, "0")</f>
        <v>3412.5</v>
      </c>
      <c r="P31" s="43" t="s">
        <v>49</v>
      </c>
    </row>
    <row r="32" spans="1:16" ht="4.5" customHeight="1" x14ac:dyDescent="0.2">
      <c r="A32" s="51" t="s">
        <v>120</v>
      </c>
      <c r="B32" s="52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  <c r="P32" s="55"/>
    </row>
    <row r="33" spans="1:16" x14ac:dyDescent="0.2">
      <c r="A33" s="225" t="s">
        <v>20</v>
      </c>
      <c r="B33" s="1" t="s">
        <v>4</v>
      </c>
      <c r="C33" s="57">
        <v>6</v>
      </c>
      <c r="D33" s="57">
        <v>7</v>
      </c>
      <c r="E33" s="57">
        <v>9</v>
      </c>
      <c r="F33" s="57">
        <v>10</v>
      </c>
      <c r="G33" s="57">
        <v>14</v>
      </c>
      <c r="H33" s="57">
        <v>0</v>
      </c>
      <c r="I33" s="57">
        <v>4</v>
      </c>
      <c r="J33" s="57">
        <v>2</v>
      </c>
      <c r="K33" s="57">
        <v>4</v>
      </c>
      <c r="L33" s="57">
        <v>8</v>
      </c>
      <c r="M33" s="84"/>
      <c r="N33" s="57"/>
      <c r="O33" s="15">
        <f>SUM(C34:L34)</f>
        <v>40</v>
      </c>
      <c r="P33" s="44" t="s">
        <v>46</v>
      </c>
    </row>
    <row r="34" spans="1:16" x14ac:dyDescent="0.2">
      <c r="A34" s="230"/>
      <c r="B34" s="2" t="s">
        <v>5</v>
      </c>
      <c r="C34" s="35">
        <v>5</v>
      </c>
      <c r="D34" s="35">
        <v>4.5</v>
      </c>
      <c r="E34" s="35">
        <v>3.5</v>
      </c>
      <c r="F34" s="35">
        <v>3</v>
      </c>
      <c r="G34" s="35">
        <v>1</v>
      </c>
      <c r="H34" s="35">
        <v>0</v>
      </c>
      <c r="I34" s="35">
        <v>6</v>
      </c>
      <c r="J34" s="35">
        <v>7</v>
      </c>
      <c r="K34" s="35">
        <v>6</v>
      </c>
      <c r="L34" s="35">
        <v>4</v>
      </c>
      <c r="M34" s="33"/>
      <c r="N34" s="33"/>
      <c r="O34" s="58">
        <f>IF(COUNT(C34:L34) &gt; 2, SUM(C34:L34)-MIN(C34:L34)-SMALL(C34:L34,2), SUM(C34:L34))</f>
        <v>39</v>
      </c>
      <c r="P34" s="45" t="s">
        <v>57</v>
      </c>
    </row>
    <row r="35" spans="1:16" x14ac:dyDescent="0.2">
      <c r="A35" s="230"/>
      <c r="B35" s="2" t="s">
        <v>6</v>
      </c>
      <c r="C35" s="36"/>
      <c r="D35" s="36"/>
      <c r="E35" s="36"/>
      <c r="F35" s="36"/>
      <c r="G35" s="36"/>
      <c r="H35" s="36"/>
      <c r="I35" s="36">
        <v>30</v>
      </c>
      <c r="J35" s="36">
        <v>80</v>
      </c>
      <c r="K35" s="36">
        <v>30</v>
      </c>
      <c r="L35" s="36"/>
      <c r="M35" s="59"/>
      <c r="N35" s="59"/>
      <c r="O35" s="36">
        <f>SUM(C35:M35)</f>
        <v>140</v>
      </c>
      <c r="P35" s="45" t="s">
        <v>48</v>
      </c>
    </row>
    <row r="36" spans="1:16" x14ac:dyDescent="0.2">
      <c r="A36" s="231"/>
      <c r="B36" s="3" t="s">
        <v>45</v>
      </c>
      <c r="C36" s="40">
        <v>6</v>
      </c>
      <c r="D36" s="15">
        <v>6</v>
      </c>
      <c r="E36" s="15">
        <v>6</v>
      </c>
      <c r="F36" s="40">
        <v>10</v>
      </c>
      <c r="G36" s="15" t="s">
        <v>91</v>
      </c>
      <c r="H36" s="15" t="s">
        <v>92</v>
      </c>
      <c r="I36" s="40">
        <v>12</v>
      </c>
      <c r="J36" s="40">
        <v>8</v>
      </c>
      <c r="K36" s="40">
        <v>6</v>
      </c>
      <c r="L36" s="40"/>
      <c r="M36" s="85"/>
      <c r="N36" s="85"/>
      <c r="O36" s="58">
        <f>IF(O34&gt;0, O34*75, "0")</f>
        <v>2925</v>
      </c>
      <c r="P36" s="46" t="s">
        <v>49</v>
      </c>
    </row>
    <row r="37" spans="1:16" ht="4.5" customHeight="1" x14ac:dyDescent="0.2">
      <c r="A37" s="51"/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  <c r="P37" s="55"/>
    </row>
    <row r="38" spans="1:16" x14ac:dyDescent="0.2">
      <c r="A38" s="224" t="s">
        <v>52</v>
      </c>
      <c r="B38" s="9" t="s">
        <v>4</v>
      </c>
      <c r="C38" s="37">
        <v>10</v>
      </c>
      <c r="D38" s="37">
        <v>9</v>
      </c>
      <c r="E38" s="37">
        <v>8</v>
      </c>
      <c r="F38" s="37">
        <v>11</v>
      </c>
      <c r="G38" s="37">
        <v>5</v>
      </c>
      <c r="H38" s="37">
        <v>10</v>
      </c>
      <c r="I38" s="37">
        <v>2</v>
      </c>
      <c r="J38" s="37">
        <v>12</v>
      </c>
      <c r="K38" s="37">
        <v>12</v>
      </c>
      <c r="L38" s="37">
        <v>1</v>
      </c>
      <c r="M38" s="84"/>
      <c r="N38" s="37"/>
      <c r="O38" s="14">
        <f>SUM(C39:L39)</f>
        <v>40</v>
      </c>
      <c r="P38" s="41" t="s">
        <v>46</v>
      </c>
    </row>
    <row r="39" spans="1:16" x14ac:dyDescent="0.2">
      <c r="A39" s="228"/>
      <c r="B39" s="11" t="s">
        <v>5</v>
      </c>
      <c r="C39" s="37">
        <v>3</v>
      </c>
      <c r="D39" s="37">
        <v>3.5</v>
      </c>
      <c r="E39" s="37">
        <v>4</v>
      </c>
      <c r="F39" s="37">
        <v>2.5</v>
      </c>
      <c r="G39" s="37">
        <v>5.5</v>
      </c>
      <c r="H39" s="37">
        <v>3</v>
      </c>
      <c r="I39" s="37">
        <v>7</v>
      </c>
      <c r="J39" s="37">
        <v>2</v>
      </c>
      <c r="K39" s="37">
        <v>2</v>
      </c>
      <c r="L39" s="37">
        <v>7.5</v>
      </c>
      <c r="M39" s="84"/>
      <c r="N39" s="84"/>
      <c r="O39" s="14">
        <f>IF(COUNT(C39:L39) &gt; 2, SUM(C39:L39)-MIN(C39:L39)-SMALL(C39:L39,2), SUM(C39:L39))</f>
        <v>36</v>
      </c>
      <c r="P39" s="42" t="s">
        <v>57</v>
      </c>
    </row>
    <row r="40" spans="1:16" x14ac:dyDescent="0.2">
      <c r="A40" s="228"/>
      <c r="B40" s="11" t="s">
        <v>6</v>
      </c>
      <c r="C40" s="26"/>
      <c r="D40" s="26"/>
      <c r="E40" s="26"/>
      <c r="F40" s="26"/>
      <c r="G40" s="26"/>
      <c r="H40" s="26"/>
      <c r="I40" s="26">
        <v>80</v>
      </c>
      <c r="J40" s="26"/>
      <c r="K40" s="26"/>
      <c r="L40" s="26">
        <v>110</v>
      </c>
      <c r="M40" s="38"/>
      <c r="N40" s="38"/>
      <c r="O40" s="26">
        <f>SUM(C40:M40)</f>
        <v>190</v>
      </c>
      <c r="P40" s="42" t="s">
        <v>48</v>
      </c>
    </row>
    <row r="41" spans="1:16" x14ac:dyDescent="0.2">
      <c r="A41" s="229"/>
      <c r="B41" s="13" t="s">
        <v>45</v>
      </c>
      <c r="C41" s="39">
        <v>10</v>
      </c>
      <c r="D41" s="14">
        <v>10</v>
      </c>
      <c r="E41" s="14">
        <v>11</v>
      </c>
      <c r="F41" s="39">
        <v>14</v>
      </c>
      <c r="G41" s="14" t="s">
        <v>91</v>
      </c>
      <c r="H41" s="14" t="s">
        <v>92</v>
      </c>
      <c r="I41" s="39">
        <v>9</v>
      </c>
      <c r="J41" s="39">
        <v>11</v>
      </c>
      <c r="K41" s="39">
        <v>11</v>
      </c>
      <c r="L41" s="39"/>
      <c r="M41" s="85"/>
      <c r="N41" s="85"/>
      <c r="O41" s="14">
        <f>IF(O39&gt;0, O39*75, "0")</f>
        <v>2700</v>
      </c>
      <c r="P41" s="43" t="s">
        <v>49</v>
      </c>
    </row>
    <row r="42" spans="1:16" ht="4.5" customHeight="1" x14ac:dyDescent="0.2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</row>
    <row r="43" spans="1:16" x14ac:dyDescent="0.2">
      <c r="A43" s="226" t="s">
        <v>109</v>
      </c>
      <c r="B43" s="1" t="s">
        <v>4</v>
      </c>
      <c r="C43" s="40">
        <v>2</v>
      </c>
      <c r="D43" s="40">
        <v>8</v>
      </c>
      <c r="E43" s="40">
        <v>4</v>
      </c>
      <c r="F43" s="40">
        <v>6</v>
      </c>
      <c r="G43" s="40">
        <v>11</v>
      </c>
      <c r="H43" s="40">
        <v>3</v>
      </c>
      <c r="I43" s="40">
        <v>6</v>
      </c>
      <c r="J43" s="40">
        <v>9</v>
      </c>
      <c r="K43" s="40">
        <v>11</v>
      </c>
      <c r="L43" s="40">
        <v>14</v>
      </c>
      <c r="M43" s="85"/>
      <c r="N43" s="40"/>
      <c r="O43" s="15">
        <f>SUM(C44:L44)</f>
        <v>43</v>
      </c>
      <c r="P43" s="44" t="s">
        <v>46</v>
      </c>
    </row>
    <row r="44" spans="1:16" x14ac:dyDescent="0.2">
      <c r="A44" s="227"/>
      <c r="B44" s="81" t="s">
        <v>5</v>
      </c>
      <c r="C44" s="40">
        <v>7</v>
      </c>
      <c r="D44" s="40">
        <v>4</v>
      </c>
      <c r="E44" s="40">
        <v>6</v>
      </c>
      <c r="F44" s="40">
        <v>5</v>
      </c>
      <c r="G44" s="40">
        <v>2.5</v>
      </c>
      <c r="H44" s="40">
        <v>6.5</v>
      </c>
      <c r="I44" s="40">
        <v>5</v>
      </c>
      <c r="J44" s="40">
        <v>3.5</v>
      </c>
      <c r="K44" s="40">
        <v>2.5</v>
      </c>
      <c r="L44" s="40">
        <v>1</v>
      </c>
      <c r="M44" s="85"/>
      <c r="N44" s="85"/>
      <c r="O44" s="15">
        <f>IF(COUNT(C44:L44) &gt; 2, SUM(C44:L44)-MIN(C44:L44)-SMALL(C44:L44,2), SUM(C44:L44))</f>
        <v>39.5</v>
      </c>
      <c r="P44" s="45" t="s">
        <v>57</v>
      </c>
    </row>
    <row r="45" spans="1:16" x14ac:dyDescent="0.2">
      <c r="A45" s="227"/>
      <c r="B45" s="81" t="s">
        <v>6</v>
      </c>
      <c r="C45" s="36">
        <v>90</v>
      </c>
      <c r="D45" s="36"/>
      <c r="E45" s="36">
        <v>30</v>
      </c>
      <c r="F45" s="36"/>
      <c r="G45" s="36"/>
      <c r="H45" s="36">
        <v>60</v>
      </c>
      <c r="I45" s="36"/>
      <c r="J45" s="36"/>
      <c r="K45" s="36"/>
      <c r="L45" s="36"/>
      <c r="M45" s="40"/>
      <c r="N45" s="40"/>
      <c r="O45" s="36">
        <f>SUM(C45:M45)</f>
        <v>180</v>
      </c>
      <c r="P45" s="45" t="s">
        <v>48</v>
      </c>
    </row>
    <row r="46" spans="1:16" x14ac:dyDescent="0.2">
      <c r="A46" s="233"/>
      <c r="B46" s="82" t="s">
        <v>45</v>
      </c>
      <c r="C46" s="40">
        <v>2</v>
      </c>
      <c r="D46" s="15">
        <v>5</v>
      </c>
      <c r="E46" s="15">
        <v>3</v>
      </c>
      <c r="F46" s="15" t="s">
        <v>56</v>
      </c>
      <c r="G46" s="40">
        <v>6</v>
      </c>
      <c r="H46" s="15" t="s">
        <v>58</v>
      </c>
      <c r="I46" s="40">
        <v>3</v>
      </c>
      <c r="J46" s="15">
        <v>4</v>
      </c>
      <c r="K46" s="40">
        <v>5</v>
      </c>
      <c r="L46" s="40"/>
      <c r="M46" s="85"/>
      <c r="N46" s="85"/>
      <c r="O46" s="58">
        <f>IF(O44&gt;0, O44*75, "0")</f>
        <v>2962.5</v>
      </c>
      <c r="P46" s="46" t="s">
        <v>49</v>
      </c>
    </row>
    <row r="47" spans="1:16" ht="4.5" customHeight="1" x14ac:dyDescent="0.2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</row>
    <row r="48" spans="1:16" x14ac:dyDescent="0.2">
      <c r="A48" s="224" t="s">
        <v>121</v>
      </c>
      <c r="B48" s="9" t="s">
        <v>4</v>
      </c>
      <c r="C48" s="39">
        <v>5</v>
      </c>
      <c r="D48" s="39">
        <v>4</v>
      </c>
      <c r="E48" s="39">
        <v>1</v>
      </c>
      <c r="F48" s="39">
        <v>13</v>
      </c>
      <c r="G48" s="39">
        <v>10</v>
      </c>
      <c r="H48" s="39">
        <v>12</v>
      </c>
      <c r="I48" s="39">
        <v>7</v>
      </c>
      <c r="J48" s="39">
        <v>6</v>
      </c>
      <c r="K48" s="39">
        <v>2</v>
      </c>
      <c r="L48" s="39">
        <v>5</v>
      </c>
      <c r="M48" s="85"/>
      <c r="N48" s="39"/>
      <c r="O48" s="14">
        <f>SUM(C49:L49)</f>
        <v>47.5</v>
      </c>
      <c r="P48" s="41" t="s">
        <v>46</v>
      </c>
    </row>
    <row r="49" spans="1:16" x14ac:dyDescent="0.2">
      <c r="A49" s="228"/>
      <c r="B49" s="11" t="s">
        <v>5</v>
      </c>
      <c r="C49" s="39">
        <v>5.5</v>
      </c>
      <c r="D49" s="39">
        <v>6</v>
      </c>
      <c r="E49" s="39">
        <v>7.5</v>
      </c>
      <c r="F49" s="39">
        <v>1.5</v>
      </c>
      <c r="G49" s="39">
        <v>3</v>
      </c>
      <c r="H49" s="39">
        <v>2</v>
      </c>
      <c r="I49" s="39">
        <v>4.5</v>
      </c>
      <c r="J49" s="39">
        <v>5</v>
      </c>
      <c r="K49" s="39">
        <v>7</v>
      </c>
      <c r="L49" s="39">
        <v>5.5</v>
      </c>
      <c r="M49" s="85"/>
      <c r="N49" s="85"/>
      <c r="O49" s="14">
        <f>IF(COUNT(C49:L49) &gt; 2, SUM(C49:L49)-MIN(C49:L49)-SMALL(C49:L49,2), SUM(C49:L49))</f>
        <v>44</v>
      </c>
      <c r="P49" s="42" t="s">
        <v>57</v>
      </c>
    </row>
    <row r="50" spans="1:16" x14ac:dyDescent="0.2">
      <c r="A50" s="228"/>
      <c r="B50" s="11" t="s">
        <v>6</v>
      </c>
      <c r="C50" s="26"/>
      <c r="D50" s="26">
        <v>30</v>
      </c>
      <c r="E50" s="26">
        <v>110</v>
      </c>
      <c r="F50" s="26"/>
      <c r="G50" s="26"/>
      <c r="H50" s="26"/>
      <c r="I50" s="26"/>
      <c r="J50" s="26"/>
      <c r="K50" s="26">
        <v>80</v>
      </c>
      <c r="L50" s="26"/>
      <c r="M50" s="86"/>
      <c r="N50" s="39"/>
      <c r="O50" s="26">
        <f>SUM(C50:M50)</f>
        <v>220</v>
      </c>
      <c r="P50" s="42" t="s">
        <v>48</v>
      </c>
    </row>
    <row r="51" spans="1:16" x14ac:dyDescent="0.2">
      <c r="A51" s="228"/>
      <c r="B51" s="13" t="s">
        <v>45</v>
      </c>
      <c r="C51" s="39">
        <v>5</v>
      </c>
      <c r="D51" s="14" t="s">
        <v>44</v>
      </c>
      <c r="E51" s="14" t="s">
        <v>55</v>
      </c>
      <c r="F51" s="39">
        <v>3</v>
      </c>
      <c r="G51" s="14" t="s">
        <v>58</v>
      </c>
      <c r="H51" s="39">
        <v>7</v>
      </c>
      <c r="I51" s="39">
        <v>5</v>
      </c>
      <c r="J51" s="14">
        <v>5</v>
      </c>
      <c r="K51" s="39">
        <v>4</v>
      </c>
      <c r="L51" s="39"/>
      <c r="M51" s="85"/>
      <c r="N51" s="85"/>
      <c r="O51" s="14">
        <f>IF(O49&gt;0, O49*75, "0")</f>
        <v>3300</v>
      </c>
      <c r="P51" s="43" t="s">
        <v>49</v>
      </c>
    </row>
    <row r="52" spans="1:16" ht="4.5" customHeight="1" x14ac:dyDescent="0.2">
      <c r="A52" s="51"/>
      <c r="B52" s="52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  <c r="P52" s="55"/>
    </row>
    <row r="53" spans="1:16" x14ac:dyDescent="0.2">
      <c r="A53" s="225" t="s">
        <v>122</v>
      </c>
      <c r="B53" s="1" t="s">
        <v>4</v>
      </c>
      <c r="C53" s="57">
        <v>15</v>
      </c>
      <c r="D53" s="57">
        <v>11</v>
      </c>
      <c r="E53" s="57">
        <v>13</v>
      </c>
      <c r="F53" s="57">
        <v>3</v>
      </c>
      <c r="G53" s="57">
        <v>2</v>
      </c>
      <c r="H53" s="57">
        <v>11</v>
      </c>
      <c r="I53" s="57">
        <v>13</v>
      </c>
      <c r="J53" s="57">
        <v>11</v>
      </c>
      <c r="K53" s="57">
        <v>7</v>
      </c>
      <c r="L53" s="57">
        <v>15</v>
      </c>
      <c r="M53" s="84"/>
      <c r="N53" s="57"/>
      <c r="O53" s="15">
        <f>SUM(C54:L54)</f>
        <v>29.5</v>
      </c>
      <c r="P53" s="44" t="s">
        <v>46</v>
      </c>
    </row>
    <row r="54" spans="1:16" x14ac:dyDescent="0.2">
      <c r="A54" s="230"/>
      <c r="B54" s="2" t="s">
        <v>5</v>
      </c>
      <c r="C54" s="57">
        <v>0.5</v>
      </c>
      <c r="D54" s="57">
        <v>2.5</v>
      </c>
      <c r="E54" s="57">
        <v>1.5</v>
      </c>
      <c r="F54" s="57">
        <v>6.5</v>
      </c>
      <c r="G54" s="57">
        <v>7</v>
      </c>
      <c r="H54" s="57">
        <v>2.5</v>
      </c>
      <c r="I54" s="57">
        <v>1.5</v>
      </c>
      <c r="J54" s="57">
        <v>2.5</v>
      </c>
      <c r="K54" s="57">
        <v>4.5</v>
      </c>
      <c r="L54" s="57">
        <v>0.5</v>
      </c>
      <c r="M54" s="84"/>
      <c r="N54" s="84"/>
      <c r="O54" s="15">
        <f>IF(COUNT(C54:L54) &gt; 2, SUM(C54:L54)-MIN(C54:L54)-SMALL(C54:L54,2), SUM(C54:L54))</f>
        <v>28.5</v>
      </c>
      <c r="P54" s="45" t="s">
        <v>57</v>
      </c>
    </row>
    <row r="55" spans="1:16" x14ac:dyDescent="0.2">
      <c r="A55" s="230"/>
      <c r="B55" s="2" t="s">
        <v>6</v>
      </c>
      <c r="C55" s="36"/>
      <c r="D55" s="36"/>
      <c r="E55" s="36"/>
      <c r="F55" s="36">
        <v>60</v>
      </c>
      <c r="G55" s="36">
        <v>80</v>
      </c>
      <c r="H55" s="36"/>
      <c r="I55" s="36"/>
      <c r="J55" s="36"/>
      <c r="K55" s="36"/>
      <c r="L55" s="36"/>
      <c r="M55" s="59"/>
      <c r="N55" s="59"/>
      <c r="O55" s="36">
        <f>SUM(C55:M55)</f>
        <v>140</v>
      </c>
      <c r="P55" s="45" t="s">
        <v>48</v>
      </c>
    </row>
    <row r="56" spans="1:16" x14ac:dyDescent="0.2">
      <c r="A56" s="231"/>
      <c r="B56" s="3" t="s">
        <v>45</v>
      </c>
      <c r="C56" s="40">
        <v>15</v>
      </c>
      <c r="D56" s="15" t="s">
        <v>124</v>
      </c>
      <c r="E56" s="15">
        <v>13</v>
      </c>
      <c r="F56" s="15" t="s">
        <v>91</v>
      </c>
      <c r="G56" s="40">
        <v>8</v>
      </c>
      <c r="H56" s="15" t="s">
        <v>64</v>
      </c>
      <c r="I56" s="40">
        <v>14</v>
      </c>
      <c r="J56" s="40">
        <v>14</v>
      </c>
      <c r="K56" s="15" t="s">
        <v>124</v>
      </c>
      <c r="L56" s="40"/>
      <c r="M56" s="85"/>
      <c r="N56" s="85"/>
      <c r="O56" s="58">
        <f>IF(O54&gt;0, O54*75, "0")</f>
        <v>2137.5</v>
      </c>
      <c r="P56" s="46" t="s">
        <v>49</v>
      </c>
    </row>
    <row r="57" spans="1:16" ht="4.5" customHeight="1" x14ac:dyDescent="0.2">
      <c r="A57" s="51"/>
      <c r="B57" s="52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  <c r="P57" s="55"/>
    </row>
    <row r="58" spans="1:16" x14ac:dyDescent="0.2">
      <c r="A58" s="224" t="s">
        <v>90</v>
      </c>
      <c r="B58" s="9" t="s">
        <v>4</v>
      </c>
      <c r="C58" s="37">
        <v>14</v>
      </c>
      <c r="D58" s="37">
        <v>1</v>
      </c>
      <c r="E58" s="37">
        <v>10</v>
      </c>
      <c r="F58" s="37">
        <v>0</v>
      </c>
      <c r="G58" s="37">
        <v>13</v>
      </c>
      <c r="H58" s="37">
        <v>5</v>
      </c>
      <c r="I58" s="37">
        <v>8</v>
      </c>
      <c r="J58" s="37">
        <v>4</v>
      </c>
      <c r="K58" s="37">
        <v>5</v>
      </c>
      <c r="L58" s="37">
        <v>4</v>
      </c>
      <c r="M58" s="84"/>
      <c r="N58" s="37"/>
      <c r="O58" s="14">
        <f>SUM(C59:L59)</f>
        <v>40</v>
      </c>
      <c r="P58" s="41" t="s">
        <v>46</v>
      </c>
    </row>
    <row r="59" spans="1:16" x14ac:dyDescent="0.2">
      <c r="A59" s="228"/>
      <c r="B59" s="11" t="s">
        <v>5</v>
      </c>
      <c r="C59" s="37">
        <v>1</v>
      </c>
      <c r="D59" s="37">
        <v>7.5</v>
      </c>
      <c r="E59" s="37">
        <v>3</v>
      </c>
      <c r="F59" s="37">
        <v>0</v>
      </c>
      <c r="G59" s="37">
        <v>1.5</v>
      </c>
      <c r="H59" s="37">
        <v>5.5</v>
      </c>
      <c r="I59" s="37">
        <v>4</v>
      </c>
      <c r="J59" s="37">
        <v>6</v>
      </c>
      <c r="K59" s="37">
        <v>5.5</v>
      </c>
      <c r="L59" s="37">
        <v>6</v>
      </c>
      <c r="M59" s="84"/>
      <c r="N59" s="84"/>
      <c r="O59" s="14">
        <f>IF(COUNT(C59:L59) &gt; 2, SUM(C59:L59)-MIN(C59:L59)-SMALL(C59:L59,2), SUM(C59:L59))</f>
        <v>39</v>
      </c>
      <c r="P59" s="42" t="s">
        <v>57</v>
      </c>
    </row>
    <row r="60" spans="1:16" x14ac:dyDescent="0.2">
      <c r="A60" s="228"/>
      <c r="B60" s="11" t="s">
        <v>6</v>
      </c>
      <c r="C60" s="26"/>
      <c r="D60" s="26">
        <v>110</v>
      </c>
      <c r="E60" s="26"/>
      <c r="F60" s="26"/>
      <c r="G60" s="26"/>
      <c r="H60" s="26"/>
      <c r="I60" s="26"/>
      <c r="J60" s="26">
        <v>30</v>
      </c>
      <c r="K60" s="26"/>
      <c r="L60" s="26">
        <v>30</v>
      </c>
      <c r="M60" s="38"/>
      <c r="N60" s="38"/>
      <c r="O60" s="26">
        <f>SUM(C60:M60)</f>
        <v>170</v>
      </c>
      <c r="P60" s="42" t="s">
        <v>48</v>
      </c>
    </row>
    <row r="61" spans="1:16" x14ac:dyDescent="0.2">
      <c r="A61" s="229"/>
      <c r="B61" s="13" t="s">
        <v>45</v>
      </c>
      <c r="C61" s="39">
        <v>14</v>
      </c>
      <c r="D61" s="14">
        <v>8</v>
      </c>
      <c r="E61" s="14" t="s">
        <v>64</v>
      </c>
      <c r="F61" s="39">
        <v>8</v>
      </c>
      <c r="G61" s="14" t="s">
        <v>124</v>
      </c>
      <c r="H61" s="14">
        <v>11</v>
      </c>
      <c r="I61" s="39">
        <v>13</v>
      </c>
      <c r="J61" s="39">
        <v>9</v>
      </c>
      <c r="K61" s="39">
        <v>9</v>
      </c>
      <c r="L61" s="39"/>
      <c r="M61" s="85"/>
      <c r="N61" s="85"/>
      <c r="O61" s="25">
        <f>IF(O59&gt;0, O59*75, "0")</f>
        <v>2925</v>
      </c>
      <c r="P61" s="43" t="s">
        <v>49</v>
      </c>
    </row>
    <row r="62" spans="1:16" ht="4.5" customHeight="1" x14ac:dyDescent="0.2">
      <c r="A62" s="51"/>
      <c r="B62" s="52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  <c r="P62" s="55"/>
    </row>
    <row r="63" spans="1:16" x14ac:dyDescent="0.2">
      <c r="A63" s="227" t="s">
        <v>17</v>
      </c>
      <c r="B63" s="1" t="s">
        <v>4</v>
      </c>
      <c r="C63" s="40">
        <v>3</v>
      </c>
      <c r="D63" s="40">
        <v>6</v>
      </c>
      <c r="E63" s="40">
        <v>14</v>
      </c>
      <c r="F63" s="40">
        <v>7</v>
      </c>
      <c r="G63" s="40">
        <v>1</v>
      </c>
      <c r="H63" s="40">
        <v>13</v>
      </c>
      <c r="I63" s="40">
        <v>12</v>
      </c>
      <c r="J63" s="40">
        <v>8</v>
      </c>
      <c r="K63" s="40">
        <v>10</v>
      </c>
      <c r="L63" s="40">
        <v>8</v>
      </c>
      <c r="M63" s="85"/>
      <c r="N63" s="40"/>
      <c r="O63" s="15">
        <f>SUM(C64:L64)</f>
        <v>38.5</v>
      </c>
      <c r="P63" s="44" t="s">
        <v>46</v>
      </c>
    </row>
    <row r="64" spans="1:16" x14ac:dyDescent="0.2">
      <c r="A64" s="227"/>
      <c r="B64" s="81" t="s">
        <v>5</v>
      </c>
      <c r="C64" s="40">
        <v>6.5</v>
      </c>
      <c r="D64" s="40">
        <v>5</v>
      </c>
      <c r="E64" s="40">
        <v>1</v>
      </c>
      <c r="F64" s="40">
        <v>4.5</v>
      </c>
      <c r="G64" s="40">
        <v>7.5</v>
      </c>
      <c r="H64" s="40">
        <v>1.5</v>
      </c>
      <c r="I64" s="40">
        <v>2</v>
      </c>
      <c r="J64" s="40">
        <v>4</v>
      </c>
      <c r="K64" s="40">
        <v>3</v>
      </c>
      <c r="L64" s="40">
        <v>3.5</v>
      </c>
      <c r="M64" s="85"/>
      <c r="N64" s="85"/>
      <c r="O64" s="15">
        <f>IF(COUNT(C64:L64) &gt; 2, SUM(C64:L64)-MIN(C64:L64)-SMALL(C64:L64,2), SUM(C64:L64))</f>
        <v>36</v>
      </c>
      <c r="P64" s="45" t="s">
        <v>57</v>
      </c>
    </row>
    <row r="65" spans="1:16" x14ac:dyDescent="0.2">
      <c r="A65" s="227"/>
      <c r="B65" s="81" t="s">
        <v>6</v>
      </c>
      <c r="C65" s="97">
        <v>60</v>
      </c>
      <c r="D65" s="40"/>
      <c r="E65" s="40"/>
      <c r="F65" s="40"/>
      <c r="G65" s="40">
        <v>110</v>
      </c>
      <c r="H65" s="40"/>
      <c r="I65" s="40"/>
      <c r="J65" s="40"/>
      <c r="K65" s="40"/>
      <c r="L65" s="40"/>
      <c r="M65" s="40"/>
      <c r="N65" s="40"/>
      <c r="O65" s="36">
        <f>SUM(C65:M65)</f>
        <v>170</v>
      </c>
      <c r="P65" s="45" t="s">
        <v>48</v>
      </c>
    </row>
    <row r="66" spans="1:16" x14ac:dyDescent="0.2">
      <c r="A66" s="227"/>
      <c r="B66" s="82" t="s">
        <v>45</v>
      </c>
      <c r="C66" s="40">
        <v>3</v>
      </c>
      <c r="D66" s="15" t="s">
        <v>44</v>
      </c>
      <c r="E66" s="15" t="s">
        <v>61</v>
      </c>
      <c r="F66" s="40">
        <v>7</v>
      </c>
      <c r="G66" s="15" t="s">
        <v>58</v>
      </c>
      <c r="H66" s="15">
        <v>5</v>
      </c>
      <c r="I66" s="15" t="s">
        <v>54</v>
      </c>
      <c r="J66" s="40">
        <v>7</v>
      </c>
      <c r="K66" s="40">
        <v>10</v>
      </c>
      <c r="L66" s="40"/>
      <c r="M66" s="85"/>
      <c r="N66" s="85"/>
      <c r="O66" s="15">
        <f>IF(O64&gt;0, O64*75, "0")</f>
        <v>2700</v>
      </c>
      <c r="P66" s="46" t="s">
        <v>49</v>
      </c>
    </row>
    <row r="67" spans="1:16" ht="4.5" customHeight="1" x14ac:dyDescent="0.2">
      <c r="A67" s="51"/>
      <c r="B67" s="52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  <c r="P67" s="55"/>
    </row>
    <row r="68" spans="1:16" x14ac:dyDescent="0.2">
      <c r="A68" s="224" t="s">
        <v>21</v>
      </c>
      <c r="B68" s="9" t="s">
        <v>4</v>
      </c>
      <c r="C68" s="37">
        <v>9</v>
      </c>
      <c r="D68" s="37">
        <v>12</v>
      </c>
      <c r="E68" s="37">
        <v>2</v>
      </c>
      <c r="F68" s="37">
        <v>1</v>
      </c>
      <c r="G68" s="37">
        <v>6</v>
      </c>
      <c r="H68" s="37">
        <v>14</v>
      </c>
      <c r="I68" s="37">
        <v>11</v>
      </c>
      <c r="J68" s="37">
        <v>7</v>
      </c>
      <c r="K68" s="37">
        <v>8</v>
      </c>
      <c r="L68" s="37">
        <v>13</v>
      </c>
      <c r="M68" s="84"/>
      <c r="N68" s="37"/>
      <c r="O68" s="14">
        <f>SUM(C69:L69)</f>
        <v>38.5</v>
      </c>
      <c r="P68" s="41" t="s">
        <v>46</v>
      </c>
    </row>
    <row r="69" spans="1:16" x14ac:dyDescent="0.2">
      <c r="A69" s="228"/>
      <c r="B69" s="11" t="s">
        <v>5</v>
      </c>
      <c r="C69" s="37">
        <v>3.5</v>
      </c>
      <c r="D69" s="37">
        <v>2</v>
      </c>
      <c r="E69" s="37">
        <v>7</v>
      </c>
      <c r="F69" s="37">
        <v>7.5</v>
      </c>
      <c r="G69" s="37">
        <v>5</v>
      </c>
      <c r="H69" s="37">
        <v>1</v>
      </c>
      <c r="I69" s="37">
        <v>2.5</v>
      </c>
      <c r="J69" s="37">
        <v>4.5</v>
      </c>
      <c r="K69" s="37">
        <v>4</v>
      </c>
      <c r="L69" s="37">
        <v>1.5</v>
      </c>
      <c r="M69" s="84"/>
      <c r="N69" s="84"/>
      <c r="O69" s="14">
        <f>IF(COUNT(C69:L69) &gt; 2, SUM(C69:L69)-MIN(C69:L69)-SMALL(C69:L69,2), SUM(C69:L69))</f>
        <v>36</v>
      </c>
      <c r="P69" s="42" t="s">
        <v>57</v>
      </c>
    </row>
    <row r="70" spans="1:16" x14ac:dyDescent="0.2">
      <c r="A70" s="228"/>
      <c r="B70" s="11" t="s">
        <v>6</v>
      </c>
      <c r="C70" s="26"/>
      <c r="D70" s="26"/>
      <c r="E70" s="26">
        <v>80</v>
      </c>
      <c r="F70" s="26">
        <v>110</v>
      </c>
      <c r="G70" s="26"/>
      <c r="H70" s="26"/>
      <c r="I70" s="26"/>
      <c r="J70" s="26"/>
      <c r="K70" s="26"/>
      <c r="L70" s="26"/>
      <c r="M70" s="38"/>
      <c r="N70" s="38"/>
      <c r="O70" s="26">
        <f>SUM(C70:M70)</f>
        <v>190</v>
      </c>
      <c r="P70" s="42" t="s">
        <v>48</v>
      </c>
    </row>
    <row r="71" spans="1:16" x14ac:dyDescent="0.2">
      <c r="A71" s="229"/>
      <c r="B71" s="13" t="s">
        <v>45</v>
      </c>
      <c r="C71" s="39">
        <v>9</v>
      </c>
      <c r="D71" s="14">
        <v>12</v>
      </c>
      <c r="E71" s="14" t="s">
        <v>61</v>
      </c>
      <c r="F71" s="14" t="s">
        <v>55</v>
      </c>
      <c r="G71" s="14" t="s">
        <v>55</v>
      </c>
      <c r="H71" s="39">
        <v>6</v>
      </c>
      <c r="I71" s="14" t="s">
        <v>54</v>
      </c>
      <c r="J71" s="39">
        <v>6</v>
      </c>
      <c r="K71" s="39">
        <v>8</v>
      </c>
      <c r="L71" s="39"/>
      <c r="M71" s="85"/>
      <c r="N71" s="85"/>
      <c r="O71" s="14">
        <f>IF(O69&gt;0, O69*75, "0")</f>
        <v>2700</v>
      </c>
      <c r="P71" s="43" t="s">
        <v>49</v>
      </c>
    </row>
    <row r="72" spans="1:16" ht="4.5" customHeight="1" x14ac:dyDescent="0.2">
      <c r="A72" s="51"/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  <c r="P72" s="55"/>
    </row>
    <row r="73" spans="1:16" x14ac:dyDescent="0.2">
      <c r="A73" s="227" t="s">
        <v>110</v>
      </c>
      <c r="B73" s="1" t="s">
        <v>4</v>
      </c>
      <c r="C73" s="40">
        <v>4</v>
      </c>
      <c r="D73" s="40">
        <v>5</v>
      </c>
      <c r="E73" s="40">
        <v>6</v>
      </c>
      <c r="F73" s="40">
        <v>4</v>
      </c>
      <c r="G73" s="40">
        <v>9</v>
      </c>
      <c r="H73" s="40">
        <v>1</v>
      </c>
      <c r="I73" s="40">
        <v>14</v>
      </c>
      <c r="J73" s="40">
        <v>5</v>
      </c>
      <c r="K73" s="40">
        <v>14</v>
      </c>
      <c r="L73" s="40">
        <v>10</v>
      </c>
      <c r="M73" s="85"/>
      <c r="N73" s="40"/>
      <c r="O73" s="15">
        <f>SUM(C74:L74)</f>
        <v>44</v>
      </c>
      <c r="P73" s="44" t="s">
        <v>46</v>
      </c>
    </row>
    <row r="74" spans="1:16" x14ac:dyDescent="0.2">
      <c r="A74" s="227"/>
      <c r="B74" s="81" t="s">
        <v>5</v>
      </c>
      <c r="C74" s="40">
        <v>6</v>
      </c>
      <c r="D74" s="40">
        <v>5.5</v>
      </c>
      <c r="E74" s="40">
        <v>5</v>
      </c>
      <c r="F74" s="40">
        <v>6</v>
      </c>
      <c r="G74" s="40">
        <v>3.5</v>
      </c>
      <c r="H74" s="40">
        <v>7.5</v>
      </c>
      <c r="I74" s="40">
        <v>1</v>
      </c>
      <c r="J74" s="40">
        <v>5.5</v>
      </c>
      <c r="K74" s="40">
        <v>1</v>
      </c>
      <c r="L74" s="40">
        <v>3</v>
      </c>
      <c r="M74" s="85"/>
      <c r="N74" s="85"/>
      <c r="O74" s="15">
        <f>IF(COUNT(C74:L74) &gt; 2, SUM(C74:L74)-MIN(C74:L74)-SMALL(C74:L74,2), SUM(C74:L74))</f>
        <v>42</v>
      </c>
      <c r="P74" s="45" t="s">
        <v>57</v>
      </c>
    </row>
    <row r="75" spans="1:16" x14ac:dyDescent="0.2">
      <c r="A75" s="227"/>
      <c r="B75" s="81" t="s">
        <v>6</v>
      </c>
      <c r="C75" s="36">
        <v>30</v>
      </c>
      <c r="D75" s="36"/>
      <c r="E75" s="36"/>
      <c r="F75" s="36">
        <v>30</v>
      </c>
      <c r="G75" s="36"/>
      <c r="H75" s="36">
        <v>110</v>
      </c>
      <c r="I75" s="36"/>
      <c r="J75" s="36"/>
      <c r="K75" s="36"/>
      <c r="L75" s="36"/>
      <c r="M75" s="40"/>
      <c r="N75" s="40"/>
      <c r="O75" s="36">
        <f>SUM(C75:M75)</f>
        <v>170</v>
      </c>
      <c r="P75" s="45" t="s">
        <v>48</v>
      </c>
    </row>
    <row r="76" spans="1:16" x14ac:dyDescent="0.2">
      <c r="A76" s="227"/>
      <c r="B76" s="82" t="s">
        <v>45</v>
      </c>
      <c r="C76" s="40">
        <v>4</v>
      </c>
      <c r="D76" s="15" t="s">
        <v>44</v>
      </c>
      <c r="E76" s="40">
        <v>4</v>
      </c>
      <c r="F76" s="40">
        <v>6</v>
      </c>
      <c r="G76" s="40">
        <v>7</v>
      </c>
      <c r="H76" s="15" t="s">
        <v>55</v>
      </c>
      <c r="I76" s="40">
        <v>2</v>
      </c>
      <c r="J76" s="40">
        <v>2</v>
      </c>
      <c r="K76" s="40">
        <v>3</v>
      </c>
      <c r="L76" s="40"/>
      <c r="M76" s="85"/>
      <c r="N76" s="85"/>
      <c r="O76" s="15">
        <f>IF(O74&gt;0, O74*75, "0")</f>
        <v>3150</v>
      </c>
      <c r="P76" s="46" t="s">
        <v>49</v>
      </c>
    </row>
    <row r="77" spans="1:16" ht="6" customHeight="1" x14ac:dyDescent="0.2">
      <c r="A77" s="51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  <c r="P77" s="55"/>
    </row>
    <row r="78" spans="1:16" x14ac:dyDescent="0.2">
      <c r="A78" s="224" t="s">
        <v>19</v>
      </c>
      <c r="B78" s="9" t="s">
        <v>4</v>
      </c>
      <c r="C78" s="37">
        <v>1</v>
      </c>
      <c r="D78" s="37">
        <v>2</v>
      </c>
      <c r="E78" s="37">
        <v>7</v>
      </c>
      <c r="F78" s="37">
        <v>9</v>
      </c>
      <c r="G78" s="37">
        <v>7</v>
      </c>
      <c r="H78" s="37">
        <v>4</v>
      </c>
      <c r="I78" s="37">
        <v>1</v>
      </c>
      <c r="J78" s="37">
        <v>1</v>
      </c>
      <c r="K78" s="37">
        <v>6</v>
      </c>
      <c r="L78" s="37">
        <v>6</v>
      </c>
      <c r="M78" s="84"/>
      <c r="N78" s="37"/>
      <c r="O78" s="14">
        <f>SUM(C79:L79)</f>
        <v>57.5</v>
      </c>
      <c r="P78" s="41" t="s">
        <v>46</v>
      </c>
    </row>
    <row r="79" spans="1:16" x14ac:dyDescent="0.2">
      <c r="A79" s="228"/>
      <c r="B79" s="11" t="s">
        <v>5</v>
      </c>
      <c r="C79" s="37">
        <v>7.5</v>
      </c>
      <c r="D79" s="37">
        <v>7</v>
      </c>
      <c r="E79" s="37">
        <v>4.5</v>
      </c>
      <c r="F79" s="37">
        <v>3.5</v>
      </c>
      <c r="G79" s="37">
        <v>4.5</v>
      </c>
      <c r="H79" s="37">
        <v>6</v>
      </c>
      <c r="I79" s="37">
        <v>7.5</v>
      </c>
      <c r="J79" s="37">
        <v>7.5</v>
      </c>
      <c r="K79" s="37">
        <v>5</v>
      </c>
      <c r="L79" s="37">
        <v>4.5</v>
      </c>
      <c r="M79" s="84"/>
      <c r="N79" s="84"/>
      <c r="O79" s="14">
        <f>IF(COUNT(C79:L79) &gt; 2, SUM(C79:L79)-MIN(C79:L79)-SMALL(C79:L79,2), SUM(C79:L79))</f>
        <v>49.5</v>
      </c>
      <c r="P79" s="42" t="s">
        <v>57</v>
      </c>
    </row>
    <row r="80" spans="1:16" x14ac:dyDescent="0.2">
      <c r="A80" s="228"/>
      <c r="B80" s="11" t="s">
        <v>6</v>
      </c>
      <c r="C80" s="26">
        <v>120</v>
      </c>
      <c r="D80" s="26">
        <v>80</v>
      </c>
      <c r="E80" s="26"/>
      <c r="F80" s="26"/>
      <c r="G80" s="26"/>
      <c r="H80" s="26">
        <v>30</v>
      </c>
      <c r="I80" s="26">
        <v>110</v>
      </c>
      <c r="J80" s="26">
        <v>110</v>
      </c>
      <c r="K80" s="26"/>
      <c r="L80" s="26"/>
      <c r="M80" s="38"/>
      <c r="N80" s="38"/>
      <c r="O80" s="26">
        <f>SUM(C80:M80)</f>
        <v>450</v>
      </c>
      <c r="P80" s="42" t="s">
        <v>48</v>
      </c>
    </row>
    <row r="81" spans="1:16" x14ac:dyDescent="0.2">
      <c r="A81" s="229"/>
      <c r="B81" s="13" t="s">
        <v>45</v>
      </c>
      <c r="C81" s="39">
        <v>1</v>
      </c>
      <c r="D81" s="14">
        <v>1</v>
      </c>
      <c r="E81" s="14" t="s">
        <v>55</v>
      </c>
      <c r="F81" s="14" t="s">
        <v>55</v>
      </c>
      <c r="G81" s="14" t="s">
        <v>58</v>
      </c>
      <c r="H81" s="14" t="s">
        <v>55</v>
      </c>
      <c r="I81" s="39">
        <v>1</v>
      </c>
      <c r="J81" s="39">
        <v>1</v>
      </c>
      <c r="K81" s="39">
        <v>1</v>
      </c>
      <c r="L81" s="39"/>
      <c r="M81" s="85"/>
      <c r="N81" s="85"/>
      <c r="O81" s="14">
        <f>IF(O79&gt;0, O79*75, "0")</f>
        <v>3712.5</v>
      </c>
      <c r="P81" s="43" t="s">
        <v>49</v>
      </c>
    </row>
    <row r="82" spans="1:16" ht="6" customHeight="1" x14ac:dyDescent="0.2">
      <c r="A82" s="51"/>
      <c r="B82" s="52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  <c r="P82" s="55"/>
    </row>
  </sheetData>
  <mergeCells count="17">
    <mergeCell ref="A1:E1"/>
    <mergeCell ref="A58:A61"/>
    <mergeCell ref="A63:A66"/>
    <mergeCell ref="A68:A71"/>
    <mergeCell ref="A38:A41"/>
    <mergeCell ref="A43:A46"/>
    <mergeCell ref="A48:A51"/>
    <mergeCell ref="A73:A76"/>
    <mergeCell ref="A78:A81"/>
    <mergeCell ref="A53:A56"/>
    <mergeCell ref="A6:B6"/>
    <mergeCell ref="A8:A11"/>
    <mergeCell ref="A13:A16"/>
    <mergeCell ref="A18:A21"/>
    <mergeCell ref="A23:A26"/>
    <mergeCell ref="A28:A31"/>
    <mergeCell ref="A33:A36"/>
  </mergeCells>
  <phoneticPr fontId="13" type="noConversion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7</vt:i4>
      </vt:variant>
    </vt:vector>
  </HeadingPairs>
  <TitlesOfParts>
    <vt:vector size="36" baseType="lpstr">
      <vt:lpstr>Copy</vt:lpstr>
      <vt:lpstr>Standings Fall 07</vt:lpstr>
      <vt:lpstr>Standings Winter 08</vt:lpstr>
      <vt:lpstr>Standings Fall 08</vt:lpstr>
      <vt:lpstr>Standings Winter 09</vt:lpstr>
      <vt:lpstr>Standings Fall 09</vt:lpstr>
      <vt:lpstr>Standings Winter 10</vt:lpstr>
      <vt:lpstr>Standings Fall 10</vt:lpstr>
      <vt:lpstr>Standings Winter 11</vt:lpstr>
      <vt:lpstr>Fall 11</vt:lpstr>
      <vt:lpstr>Winter 12</vt:lpstr>
      <vt:lpstr>Fall 12</vt:lpstr>
      <vt:lpstr>Winter 13</vt:lpstr>
      <vt:lpstr>Fall 13</vt:lpstr>
      <vt:lpstr>Winter 14</vt:lpstr>
      <vt:lpstr>Fall 14</vt:lpstr>
      <vt:lpstr>Winter 15</vt:lpstr>
      <vt:lpstr>Fall 15</vt:lpstr>
      <vt:lpstr>Winter 16</vt:lpstr>
      <vt:lpstr>Fall 16</vt:lpstr>
      <vt:lpstr>Winter 17</vt:lpstr>
      <vt:lpstr>Fall 17</vt:lpstr>
      <vt:lpstr>Winter 18</vt:lpstr>
      <vt:lpstr>Fall 18</vt:lpstr>
      <vt:lpstr>Winter 19</vt:lpstr>
      <vt:lpstr>nightly sheet</vt:lpstr>
      <vt:lpstr>final game chips-not used</vt:lpstr>
      <vt:lpstr>Sheet2</vt:lpstr>
      <vt:lpstr>Sheet1</vt:lpstr>
      <vt:lpstr>'final game chips-not used'!Print_Area</vt:lpstr>
      <vt:lpstr>'nightly sheet'!Print_Area</vt:lpstr>
      <vt:lpstr>'Standings Fall 07'!Print_Area</vt:lpstr>
      <vt:lpstr>'Standings Fall 08'!Print_Area</vt:lpstr>
      <vt:lpstr>'Standings Fall 09'!Print_Area</vt:lpstr>
      <vt:lpstr>'Standings Winter 08'!Print_Area</vt:lpstr>
      <vt:lpstr>'Standings Winter 09'!Print_Area</vt:lpstr>
    </vt:vector>
  </TitlesOfParts>
  <Company>Wegmans Food Markets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Joshua Horowitz</cp:lastModifiedBy>
  <cp:lastPrinted>2019-01-21T18:20:38Z</cp:lastPrinted>
  <dcterms:created xsi:type="dcterms:W3CDTF">2007-08-28T13:53:17Z</dcterms:created>
  <dcterms:modified xsi:type="dcterms:W3CDTF">2019-02-20T16:35:40Z</dcterms:modified>
</cp:coreProperties>
</file>